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95" i="1" l="1"/>
  <c r="E83" i="4"/>
  <c r="E58" i="5"/>
  <c r="BK2" i="8" l="1"/>
  <c r="BK3" i="8"/>
  <c r="BK4" i="8"/>
  <c r="BK5" i="8"/>
  <c r="BK8" i="8"/>
  <c r="BK6" i="8"/>
  <c r="BK11" i="8"/>
  <c r="BK9" i="8"/>
  <c r="BK12" i="8"/>
  <c r="BK10" i="8"/>
  <c r="BK7" i="8"/>
  <c r="BK13" i="8"/>
  <c r="BK14" i="8"/>
  <c r="BK21" i="8"/>
  <c r="BK15" i="8"/>
  <c r="BK16" i="8"/>
  <c r="BK17" i="8"/>
  <c r="BK18" i="8"/>
  <c r="BK22" i="8"/>
  <c r="BK19" i="8"/>
  <c r="BK23" i="8"/>
  <c r="BK20" i="8"/>
  <c r="BK39" i="8"/>
  <c r="BK40" i="8"/>
  <c r="BK56" i="8"/>
  <c r="BK41" i="8"/>
  <c r="BK42" i="8"/>
  <c r="BK24" i="8"/>
  <c r="BK57" i="8"/>
  <c r="BK43" i="8"/>
  <c r="BK25" i="8"/>
  <c r="BK26" i="8"/>
  <c r="BK27" i="8"/>
  <c r="BK28" i="8"/>
  <c r="BK44" i="8"/>
  <c r="BK45" i="8"/>
  <c r="BK46" i="8"/>
  <c r="BK29" i="8"/>
  <c r="BK30" i="8"/>
  <c r="BK31" i="8"/>
  <c r="BK32" i="8"/>
  <c r="BK33" i="8"/>
  <c r="BK47" i="8"/>
  <c r="BK48" i="8"/>
  <c r="BK34" i="8"/>
  <c r="BK49" i="8"/>
  <c r="BK35" i="8"/>
  <c r="BK50" i="8"/>
  <c r="BK36" i="8"/>
  <c r="BK51" i="8"/>
  <c r="BK52" i="8"/>
  <c r="BK53" i="8"/>
  <c r="BK54" i="8"/>
  <c r="BK37" i="8"/>
  <c r="BK55" i="8"/>
  <c r="BK38" i="8"/>
  <c r="BK58" i="8"/>
  <c r="BK59" i="8"/>
  <c r="BK60" i="8"/>
  <c r="BK61" i="8"/>
  <c r="BK62" i="8"/>
  <c r="BK63" i="8"/>
  <c r="BK64" i="8"/>
  <c r="BK65" i="8"/>
  <c r="BK66" i="8"/>
  <c r="BK67" i="8"/>
  <c r="BK68" i="8"/>
  <c r="BK69" i="8"/>
  <c r="BK70" i="8"/>
  <c r="BK71" i="8"/>
  <c r="BK72" i="8"/>
  <c r="BK73" i="8"/>
  <c r="BK74" i="8"/>
  <c r="BK75" i="8"/>
  <c r="BK76" i="8"/>
  <c r="BK77" i="8"/>
  <c r="BK78" i="8"/>
  <c r="BK79" i="8"/>
  <c r="BK80" i="8"/>
  <c r="BK81" i="8"/>
  <c r="BK82" i="8"/>
  <c r="BK83" i="8"/>
  <c r="BK84" i="8"/>
  <c r="BK85" i="8"/>
  <c r="BK86" i="8"/>
  <c r="BK87" i="8"/>
  <c r="BK95" i="8"/>
  <c r="BK88" i="8"/>
  <c r="BK96" i="8"/>
  <c r="BK97" i="8"/>
  <c r="BK98" i="8"/>
  <c r="BK99" i="8"/>
  <c r="BK89" i="8"/>
  <c r="BK100" i="8"/>
  <c r="BK101" i="8"/>
  <c r="BK102" i="8"/>
  <c r="BK103" i="8"/>
  <c r="BK90" i="8"/>
  <c r="BK91" i="8"/>
  <c r="BK104" i="8"/>
  <c r="BK92" i="8"/>
  <c r="BK93" i="8"/>
  <c r="BK105" i="8"/>
  <c r="BK94" i="8"/>
  <c r="BK106" i="8"/>
  <c r="BK107" i="8"/>
  <c r="BK108" i="8"/>
  <c r="BK109" i="8"/>
  <c r="BK110" i="8"/>
  <c r="BK111" i="8"/>
  <c r="BK112" i="8"/>
  <c r="BK113" i="8"/>
  <c r="BK114" i="8"/>
  <c r="BK115" i="8"/>
  <c r="BK116" i="8"/>
  <c r="BK117" i="8"/>
  <c r="BK118" i="8"/>
  <c r="BK119" i="8"/>
  <c r="BK120" i="8"/>
  <c r="BK121" i="8"/>
  <c r="BK122" i="8"/>
  <c r="BK123" i="8"/>
  <c r="BK124" i="8"/>
  <c r="BK125" i="8"/>
  <c r="BK126" i="8"/>
  <c r="BK127" i="8"/>
  <c r="BK128" i="8"/>
  <c r="BJ2" i="8"/>
  <c r="BJ3" i="8"/>
  <c r="BJ4" i="8"/>
  <c r="BJ5" i="8"/>
  <c r="BJ8" i="8"/>
  <c r="BJ6" i="8"/>
  <c r="BJ11" i="8"/>
  <c r="BJ9" i="8"/>
  <c r="BJ12" i="8"/>
  <c r="BJ10" i="8"/>
  <c r="BJ7" i="8"/>
  <c r="BJ13" i="8"/>
  <c r="BJ14" i="8"/>
  <c r="BJ21" i="8"/>
  <c r="BJ15" i="8"/>
  <c r="BJ16" i="8"/>
  <c r="BJ17" i="8"/>
  <c r="BJ18" i="8"/>
  <c r="BJ22" i="8"/>
  <c r="BJ19" i="8"/>
  <c r="BJ23" i="8"/>
  <c r="BJ20" i="8"/>
  <c r="BJ39" i="8"/>
  <c r="BJ40" i="8"/>
  <c r="BJ56" i="8"/>
  <c r="BJ41" i="8"/>
  <c r="BJ42" i="8"/>
  <c r="BJ24" i="8"/>
  <c r="BJ57" i="8"/>
  <c r="BJ43" i="8"/>
  <c r="BJ25" i="8"/>
  <c r="BJ26" i="8"/>
  <c r="BJ27" i="8"/>
  <c r="BJ28" i="8"/>
  <c r="BJ44" i="8"/>
  <c r="BJ45" i="8"/>
  <c r="BJ46" i="8"/>
  <c r="BJ29" i="8"/>
  <c r="BJ30" i="8"/>
  <c r="BJ31" i="8"/>
  <c r="BJ32" i="8"/>
  <c r="BJ33" i="8"/>
  <c r="BJ47" i="8"/>
  <c r="BJ48" i="8"/>
  <c r="BJ34" i="8"/>
  <c r="BJ49" i="8"/>
  <c r="BJ35" i="8"/>
  <c r="BJ50" i="8"/>
  <c r="BJ36" i="8"/>
  <c r="BJ51" i="8"/>
  <c r="BJ52" i="8"/>
  <c r="BJ53" i="8"/>
  <c r="BJ54" i="8"/>
  <c r="BJ37" i="8"/>
  <c r="BJ55" i="8"/>
  <c r="BJ38" i="8"/>
  <c r="BJ58" i="8"/>
  <c r="BJ59" i="8"/>
  <c r="BJ60" i="8"/>
  <c r="BJ61" i="8"/>
  <c r="BJ62" i="8"/>
  <c r="BJ63" i="8"/>
  <c r="BJ64" i="8"/>
  <c r="BJ65" i="8"/>
  <c r="BJ66" i="8"/>
  <c r="BJ67" i="8"/>
  <c r="BJ68" i="8"/>
  <c r="BJ69" i="8"/>
  <c r="BJ70" i="8"/>
  <c r="BJ71" i="8"/>
  <c r="BJ72" i="8"/>
  <c r="BJ73" i="8"/>
  <c r="BJ74" i="8"/>
  <c r="BJ75" i="8"/>
  <c r="BJ76" i="8"/>
  <c r="BJ77" i="8"/>
  <c r="BJ78" i="8"/>
  <c r="BJ79" i="8"/>
  <c r="BJ80" i="8"/>
  <c r="BJ81" i="8"/>
  <c r="BJ82" i="8"/>
  <c r="BJ83" i="8"/>
  <c r="BJ84" i="8"/>
  <c r="BJ85" i="8"/>
  <c r="BJ86" i="8"/>
  <c r="BJ87" i="8"/>
  <c r="BJ95" i="8"/>
  <c r="BJ88" i="8"/>
  <c r="BJ96" i="8"/>
  <c r="BJ97" i="8"/>
  <c r="BJ98" i="8"/>
  <c r="BJ99" i="8"/>
  <c r="BJ89" i="8"/>
  <c r="BJ100" i="8"/>
  <c r="BJ101" i="8"/>
  <c r="BJ102" i="8"/>
  <c r="BJ103" i="8"/>
  <c r="BJ90" i="8"/>
  <c r="BJ91" i="8"/>
  <c r="BJ104" i="8"/>
  <c r="BJ92" i="8"/>
  <c r="BJ93" i="8"/>
  <c r="BJ105" i="8"/>
  <c r="BJ94" i="8"/>
  <c r="BJ106" i="8"/>
  <c r="BJ107" i="8"/>
  <c r="BJ108" i="8"/>
  <c r="BJ109" i="8"/>
  <c r="BJ110" i="8"/>
  <c r="BJ111" i="8"/>
  <c r="BJ112" i="8"/>
  <c r="BJ113" i="8"/>
  <c r="BJ114" i="8"/>
  <c r="BJ115" i="8"/>
  <c r="BJ116" i="8"/>
  <c r="BJ117" i="8"/>
  <c r="BJ118" i="8"/>
  <c r="BJ119" i="8"/>
  <c r="BJ120" i="8"/>
  <c r="BJ121" i="8"/>
  <c r="BJ122" i="8"/>
  <c r="BJ123" i="8"/>
  <c r="BJ124" i="8"/>
  <c r="BJ125" i="8"/>
  <c r="BJ126" i="8"/>
  <c r="BJ127" i="8"/>
  <c r="BJ128" i="8"/>
  <c r="BI2" i="8"/>
  <c r="BI3" i="8"/>
  <c r="BI4" i="8"/>
  <c r="BI5" i="8"/>
  <c r="BI8" i="8"/>
  <c r="BI6" i="8"/>
  <c r="BI11" i="8"/>
  <c r="BI9" i="8"/>
  <c r="BI12" i="8"/>
  <c r="BI10" i="8"/>
  <c r="BI7" i="8"/>
  <c r="BI13" i="8"/>
  <c r="BI14" i="8"/>
  <c r="BI21" i="8"/>
  <c r="BI15" i="8"/>
  <c r="BI16" i="8"/>
  <c r="BI17" i="8"/>
  <c r="BI18" i="8"/>
  <c r="BI22" i="8"/>
  <c r="BI19" i="8"/>
  <c r="BI23" i="8"/>
  <c r="BI20" i="8"/>
  <c r="BI39" i="8"/>
  <c r="BI40" i="8"/>
  <c r="BI56" i="8"/>
  <c r="BI41" i="8"/>
  <c r="BI42" i="8"/>
  <c r="BI24" i="8"/>
  <c r="BI57" i="8"/>
  <c r="BI43" i="8"/>
  <c r="BI25" i="8"/>
  <c r="BI26" i="8"/>
  <c r="BI27" i="8"/>
  <c r="BI28" i="8"/>
  <c r="BI44" i="8"/>
  <c r="BI45" i="8"/>
  <c r="BI46" i="8"/>
  <c r="BI29" i="8"/>
  <c r="BI30" i="8"/>
  <c r="BI31" i="8"/>
  <c r="BI32" i="8"/>
  <c r="BI33" i="8"/>
  <c r="BI47" i="8"/>
  <c r="BI48" i="8"/>
  <c r="BI34" i="8"/>
  <c r="BI49" i="8"/>
  <c r="BI35" i="8"/>
  <c r="BI50" i="8"/>
  <c r="BI36" i="8"/>
  <c r="BI51" i="8"/>
  <c r="BI52" i="8"/>
  <c r="BI53" i="8"/>
  <c r="BI54" i="8"/>
  <c r="BI37" i="8"/>
  <c r="BI55" i="8"/>
  <c r="BI38" i="8"/>
  <c r="BI58" i="8"/>
  <c r="BI59" i="8"/>
  <c r="BI60" i="8"/>
  <c r="BI61" i="8"/>
  <c r="BI62" i="8"/>
  <c r="BI63" i="8"/>
  <c r="BI64" i="8"/>
  <c r="BI65" i="8"/>
  <c r="BI66" i="8"/>
  <c r="BI67" i="8"/>
  <c r="BI68" i="8"/>
  <c r="BI69" i="8"/>
  <c r="BI70" i="8"/>
  <c r="BI71" i="8"/>
  <c r="BI72" i="8"/>
  <c r="BI73" i="8"/>
  <c r="BI74" i="8"/>
  <c r="BI75" i="8"/>
  <c r="BI76" i="8"/>
  <c r="BI77" i="8"/>
  <c r="BI78" i="8"/>
  <c r="BI79" i="8"/>
  <c r="BI80" i="8"/>
  <c r="BI81" i="8"/>
  <c r="BI82" i="8"/>
  <c r="BI83" i="8"/>
  <c r="BI84" i="8"/>
  <c r="BI85" i="8"/>
  <c r="BI86" i="8"/>
  <c r="BI87" i="8"/>
  <c r="BI95" i="8"/>
  <c r="BI88" i="8"/>
  <c r="BI96" i="8"/>
  <c r="BI97" i="8"/>
  <c r="BI98" i="8"/>
  <c r="BI99" i="8"/>
  <c r="BI89" i="8"/>
  <c r="BI100" i="8"/>
  <c r="BI101" i="8"/>
  <c r="BI102" i="8"/>
  <c r="BI103" i="8"/>
  <c r="BI90" i="8"/>
  <c r="BI91" i="8"/>
  <c r="BI104" i="8"/>
  <c r="BI92" i="8"/>
  <c r="BI93" i="8"/>
  <c r="BI105" i="8"/>
  <c r="BI94" i="8"/>
  <c r="BI106" i="8"/>
  <c r="BI107" i="8"/>
  <c r="BI108" i="8"/>
  <c r="BI109" i="8"/>
  <c r="BI110" i="8"/>
  <c r="BI111" i="8"/>
  <c r="BI112" i="8"/>
  <c r="BI113" i="8"/>
  <c r="BI114" i="8"/>
  <c r="BI115" i="8"/>
  <c r="BI116" i="8"/>
  <c r="BI117" i="8"/>
  <c r="BI118" i="8"/>
  <c r="BI119" i="8"/>
  <c r="BI120" i="8"/>
  <c r="BI121" i="8"/>
  <c r="BI122" i="8"/>
  <c r="BI123" i="8"/>
  <c r="BI124" i="8"/>
  <c r="BI125" i="8"/>
  <c r="BI126" i="8"/>
  <c r="BI127" i="8"/>
  <c r="BI128" i="8"/>
  <c r="BH2" i="8"/>
  <c r="BH3" i="8"/>
  <c r="BH4" i="8"/>
  <c r="BH5" i="8"/>
  <c r="BH8" i="8"/>
  <c r="BH6" i="8"/>
  <c r="BH11" i="8"/>
  <c r="BH9" i="8"/>
  <c r="BH12" i="8"/>
  <c r="BH10" i="8"/>
  <c r="BH7" i="8"/>
  <c r="BH13" i="8"/>
  <c r="BH14" i="8"/>
  <c r="BH21" i="8"/>
  <c r="BH15" i="8"/>
  <c r="BH16" i="8"/>
  <c r="BH17" i="8"/>
  <c r="BH18" i="8"/>
  <c r="BH22" i="8"/>
  <c r="BH19" i="8"/>
  <c r="BH23" i="8"/>
  <c r="BH20" i="8"/>
  <c r="BH39" i="8"/>
  <c r="BH40" i="8"/>
  <c r="BH56" i="8"/>
  <c r="BH41" i="8"/>
  <c r="BH42" i="8"/>
  <c r="BH24" i="8"/>
  <c r="BH57" i="8"/>
  <c r="BH43" i="8"/>
  <c r="BH25" i="8"/>
  <c r="BH26" i="8"/>
  <c r="BH27" i="8"/>
  <c r="BH28" i="8"/>
  <c r="BH44" i="8"/>
  <c r="BH45" i="8"/>
  <c r="BH46" i="8"/>
  <c r="BH29" i="8"/>
  <c r="BH30" i="8"/>
  <c r="BH31" i="8"/>
  <c r="BH32" i="8"/>
  <c r="BH33" i="8"/>
  <c r="BH47" i="8"/>
  <c r="BH48" i="8"/>
  <c r="BH34" i="8"/>
  <c r="BH49" i="8"/>
  <c r="BH35" i="8"/>
  <c r="BH50" i="8"/>
  <c r="BH36" i="8"/>
  <c r="BH51" i="8"/>
  <c r="BH52" i="8"/>
  <c r="BH53" i="8"/>
  <c r="BH54" i="8"/>
  <c r="BH37" i="8"/>
  <c r="BH55" i="8"/>
  <c r="BH38" i="8"/>
  <c r="BH58" i="8"/>
  <c r="BH59" i="8"/>
  <c r="BH60" i="8"/>
  <c r="BH61" i="8"/>
  <c r="BH62" i="8"/>
  <c r="BH63" i="8"/>
  <c r="BH64" i="8"/>
  <c r="BH65" i="8"/>
  <c r="BH66" i="8"/>
  <c r="BH67" i="8"/>
  <c r="BH68" i="8"/>
  <c r="BH69" i="8"/>
  <c r="BH70" i="8"/>
  <c r="BH71" i="8"/>
  <c r="BH72" i="8"/>
  <c r="BH73" i="8"/>
  <c r="BH74" i="8"/>
  <c r="BH75" i="8"/>
  <c r="BH76" i="8"/>
  <c r="BH77" i="8"/>
  <c r="BH78" i="8"/>
  <c r="BH79" i="8"/>
  <c r="BH80" i="8"/>
  <c r="BH81" i="8"/>
  <c r="BH82" i="8"/>
  <c r="BH83" i="8"/>
  <c r="BH84" i="8"/>
  <c r="BH85" i="8"/>
  <c r="BH86" i="8"/>
  <c r="BH87" i="8"/>
  <c r="BH95" i="8"/>
  <c r="BH88" i="8"/>
  <c r="BH96" i="8"/>
  <c r="BH97" i="8"/>
  <c r="BH98" i="8"/>
  <c r="BH99" i="8"/>
  <c r="BH89" i="8"/>
  <c r="BH100" i="8"/>
  <c r="BH101" i="8"/>
  <c r="BH102" i="8"/>
  <c r="BH103" i="8"/>
  <c r="BH90" i="8"/>
  <c r="BH91" i="8"/>
  <c r="BH104" i="8"/>
  <c r="BH92" i="8"/>
  <c r="BH93" i="8"/>
  <c r="BH105" i="8"/>
  <c r="BH94" i="8"/>
  <c r="BH106" i="8"/>
  <c r="BH107" i="8"/>
  <c r="BH108" i="8"/>
  <c r="BH109" i="8"/>
  <c r="BH110" i="8"/>
  <c r="BH111" i="8"/>
  <c r="BH112" i="8"/>
  <c r="BH113" i="8"/>
  <c r="BH114" i="8"/>
  <c r="BH115" i="8"/>
  <c r="BH116" i="8"/>
  <c r="BH117" i="8"/>
  <c r="BH118" i="8"/>
  <c r="BH119" i="8"/>
  <c r="BH120" i="8"/>
  <c r="BH121" i="8"/>
  <c r="BH122" i="8"/>
  <c r="BH123" i="8"/>
  <c r="BH124" i="8"/>
  <c r="BH125" i="8"/>
  <c r="BH126" i="8"/>
  <c r="BH127" i="8"/>
  <c r="BH128" i="8"/>
  <c r="BG2" i="8"/>
  <c r="BG3" i="8"/>
  <c r="BG4" i="8"/>
  <c r="BG5" i="8"/>
  <c r="BG8" i="8"/>
  <c r="BG6" i="8"/>
  <c r="BG11" i="8"/>
  <c r="BG9" i="8"/>
  <c r="BG12" i="8"/>
  <c r="BG10" i="8"/>
  <c r="BG7" i="8"/>
  <c r="BG13" i="8"/>
  <c r="BG14" i="8"/>
  <c r="BG21" i="8"/>
  <c r="BG15" i="8"/>
  <c r="BG16" i="8"/>
  <c r="BG17" i="8"/>
  <c r="BG18" i="8"/>
  <c r="BG22" i="8"/>
  <c r="BG19" i="8"/>
  <c r="BG23" i="8"/>
  <c r="BG20" i="8"/>
  <c r="BG39" i="8"/>
  <c r="BG40" i="8"/>
  <c r="BG56" i="8"/>
  <c r="BG41" i="8"/>
  <c r="BG42" i="8"/>
  <c r="BG24" i="8"/>
  <c r="BG57" i="8"/>
  <c r="BG43" i="8"/>
  <c r="BG25" i="8"/>
  <c r="BG26" i="8"/>
  <c r="BG27" i="8"/>
  <c r="BG28" i="8"/>
  <c r="BG44" i="8"/>
  <c r="BG45" i="8"/>
  <c r="BG46" i="8"/>
  <c r="BG29" i="8"/>
  <c r="BG30" i="8"/>
  <c r="BG31" i="8"/>
  <c r="BG32" i="8"/>
  <c r="BG33" i="8"/>
  <c r="BG47" i="8"/>
  <c r="BG48" i="8"/>
  <c r="BG34" i="8"/>
  <c r="BG49" i="8"/>
  <c r="BG35" i="8"/>
  <c r="BG50" i="8"/>
  <c r="BG36" i="8"/>
  <c r="BG51" i="8"/>
  <c r="BG52" i="8"/>
  <c r="BG53" i="8"/>
  <c r="BG54" i="8"/>
  <c r="BG37" i="8"/>
  <c r="BG55" i="8"/>
  <c r="BG38" i="8"/>
  <c r="BG58" i="8"/>
  <c r="BG59" i="8"/>
  <c r="BG60" i="8"/>
  <c r="BG61" i="8"/>
  <c r="BG62" i="8"/>
  <c r="BG63" i="8"/>
  <c r="BG64" i="8"/>
  <c r="BG65" i="8"/>
  <c r="BG66" i="8"/>
  <c r="BG67" i="8"/>
  <c r="BG68" i="8"/>
  <c r="BG69" i="8"/>
  <c r="BG70" i="8"/>
  <c r="BG71" i="8"/>
  <c r="BG72" i="8"/>
  <c r="BG73" i="8"/>
  <c r="BG74" i="8"/>
  <c r="BG75" i="8"/>
  <c r="BG76" i="8"/>
  <c r="BG77" i="8"/>
  <c r="BG78" i="8"/>
  <c r="BG79" i="8"/>
  <c r="BG80" i="8"/>
  <c r="BG81" i="8"/>
  <c r="BG82" i="8"/>
  <c r="BG83" i="8"/>
  <c r="BG84" i="8"/>
  <c r="BG85" i="8"/>
  <c r="BG86" i="8"/>
  <c r="BG87" i="8"/>
  <c r="BG95" i="8"/>
  <c r="BG88" i="8"/>
  <c r="BG96" i="8"/>
  <c r="BG97" i="8"/>
  <c r="BG98" i="8"/>
  <c r="BG99" i="8"/>
  <c r="BG89" i="8"/>
  <c r="BG100" i="8"/>
  <c r="BG101" i="8"/>
  <c r="BG102" i="8"/>
  <c r="BG103" i="8"/>
  <c r="BG90" i="8"/>
  <c r="BG91" i="8"/>
  <c r="BG104" i="8"/>
  <c r="BG92" i="8"/>
  <c r="BG93" i="8"/>
  <c r="BG105" i="8"/>
  <c r="BG94" i="8"/>
  <c r="BG106" i="8"/>
  <c r="BG107" i="8"/>
  <c r="BG108" i="8"/>
  <c r="BG109" i="8"/>
  <c r="BG110" i="8"/>
  <c r="BG111" i="8"/>
  <c r="BG112" i="8"/>
  <c r="BG113" i="8"/>
  <c r="BG114" i="8"/>
  <c r="BG115" i="8"/>
  <c r="BG116" i="8"/>
  <c r="BG117" i="8"/>
  <c r="BG118" i="8"/>
  <c r="BG119" i="8"/>
  <c r="BG120" i="8"/>
  <c r="BG121" i="8"/>
  <c r="BG122" i="8"/>
  <c r="BG123" i="8"/>
  <c r="BG124" i="8"/>
  <c r="BG125" i="8"/>
  <c r="BG126" i="8"/>
  <c r="BG127" i="8"/>
  <c r="BG128" i="8"/>
  <c r="BF2" i="8"/>
  <c r="BF3" i="8"/>
  <c r="BF4" i="8"/>
  <c r="BF5" i="8"/>
  <c r="BF8" i="8"/>
  <c r="BF6" i="8"/>
  <c r="BF11" i="8"/>
  <c r="BF9" i="8"/>
  <c r="BF12" i="8"/>
  <c r="BF10" i="8"/>
  <c r="BF7" i="8"/>
  <c r="BF13" i="8"/>
  <c r="BF14" i="8"/>
  <c r="BF21" i="8"/>
  <c r="BF15" i="8"/>
  <c r="BF16" i="8"/>
  <c r="BF17" i="8"/>
  <c r="BF18" i="8"/>
  <c r="BF22" i="8"/>
  <c r="BF19" i="8"/>
  <c r="BF23" i="8"/>
  <c r="BF20" i="8"/>
  <c r="BF39" i="8"/>
  <c r="BF40" i="8"/>
  <c r="BF56" i="8"/>
  <c r="BF41" i="8"/>
  <c r="BF42" i="8"/>
  <c r="BF24" i="8"/>
  <c r="BF57" i="8"/>
  <c r="BF43" i="8"/>
  <c r="BF25" i="8"/>
  <c r="BF26" i="8"/>
  <c r="BF27" i="8"/>
  <c r="BF28" i="8"/>
  <c r="BF44" i="8"/>
  <c r="BF45" i="8"/>
  <c r="BF46" i="8"/>
  <c r="BF29" i="8"/>
  <c r="BF30" i="8"/>
  <c r="BF31" i="8"/>
  <c r="BF32" i="8"/>
  <c r="BF33" i="8"/>
  <c r="BF47" i="8"/>
  <c r="BF48" i="8"/>
  <c r="BF34" i="8"/>
  <c r="BF49" i="8"/>
  <c r="BF35" i="8"/>
  <c r="BF50" i="8"/>
  <c r="BF36" i="8"/>
  <c r="BF51" i="8"/>
  <c r="BF52" i="8"/>
  <c r="BF53" i="8"/>
  <c r="BF54" i="8"/>
  <c r="BF37" i="8"/>
  <c r="BF55" i="8"/>
  <c r="BF38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BF71" i="8"/>
  <c r="BF72" i="8"/>
  <c r="BF73" i="8"/>
  <c r="BF74" i="8"/>
  <c r="BF75" i="8"/>
  <c r="BF76" i="8"/>
  <c r="BF77" i="8"/>
  <c r="BF78" i="8"/>
  <c r="BF79" i="8"/>
  <c r="BF80" i="8"/>
  <c r="BF81" i="8"/>
  <c r="BF82" i="8"/>
  <c r="BF83" i="8"/>
  <c r="BF84" i="8"/>
  <c r="BF85" i="8"/>
  <c r="BF86" i="8"/>
  <c r="BF87" i="8"/>
  <c r="BF95" i="8"/>
  <c r="BF88" i="8"/>
  <c r="BF96" i="8"/>
  <c r="BF97" i="8"/>
  <c r="BF98" i="8"/>
  <c r="BF99" i="8"/>
  <c r="BF89" i="8"/>
  <c r="BF100" i="8"/>
  <c r="BF101" i="8"/>
  <c r="BF102" i="8"/>
  <c r="BF103" i="8"/>
  <c r="BF90" i="8"/>
  <c r="BF91" i="8"/>
  <c r="BF104" i="8"/>
  <c r="BF92" i="8"/>
  <c r="BF93" i="8"/>
  <c r="BF105" i="8"/>
  <c r="BF94" i="8"/>
  <c r="BF106" i="8"/>
  <c r="BF107" i="8"/>
  <c r="BF108" i="8"/>
  <c r="BF109" i="8"/>
  <c r="BF110" i="8"/>
  <c r="BF111" i="8"/>
  <c r="BF112" i="8"/>
  <c r="BF113" i="8"/>
  <c r="BF114" i="8"/>
  <c r="BF115" i="8"/>
  <c r="BF116" i="8"/>
  <c r="BF117" i="8"/>
  <c r="BF118" i="8"/>
  <c r="BF119" i="8"/>
  <c r="BF120" i="8"/>
  <c r="BF121" i="8"/>
  <c r="BF122" i="8"/>
  <c r="BF123" i="8"/>
  <c r="BF124" i="8"/>
  <c r="BF125" i="8"/>
  <c r="BF126" i="8"/>
  <c r="BF127" i="8"/>
  <c r="BF128" i="8"/>
  <c r="BE2" i="8"/>
  <c r="BE3" i="8"/>
  <c r="BE4" i="8"/>
  <c r="BE5" i="8"/>
  <c r="BE8" i="8"/>
  <c r="BE6" i="8"/>
  <c r="BE11" i="8"/>
  <c r="BE9" i="8"/>
  <c r="BE12" i="8"/>
  <c r="BE10" i="8"/>
  <c r="BE7" i="8"/>
  <c r="BE13" i="8"/>
  <c r="BE14" i="8"/>
  <c r="BE21" i="8"/>
  <c r="BE15" i="8"/>
  <c r="BE16" i="8"/>
  <c r="BE17" i="8"/>
  <c r="BE18" i="8"/>
  <c r="BE22" i="8"/>
  <c r="BE19" i="8"/>
  <c r="BE23" i="8"/>
  <c r="BE20" i="8"/>
  <c r="BE39" i="8"/>
  <c r="BE40" i="8"/>
  <c r="BE56" i="8"/>
  <c r="BE41" i="8"/>
  <c r="BE42" i="8"/>
  <c r="BE24" i="8"/>
  <c r="BE57" i="8"/>
  <c r="BE43" i="8"/>
  <c r="BE25" i="8"/>
  <c r="BE26" i="8"/>
  <c r="BE27" i="8"/>
  <c r="BE28" i="8"/>
  <c r="BE44" i="8"/>
  <c r="BE45" i="8"/>
  <c r="BE46" i="8"/>
  <c r="BE29" i="8"/>
  <c r="BE30" i="8"/>
  <c r="BE31" i="8"/>
  <c r="BE32" i="8"/>
  <c r="BE33" i="8"/>
  <c r="BE47" i="8"/>
  <c r="BE48" i="8"/>
  <c r="BE34" i="8"/>
  <c r="BE49" i="8"/>
  <c r="BE35" i="8"/>
  <c r="BE50" i="8"/>
  <c r="BE36" i="8"/>
  <c r="BE51" i="8"/>
  <c r="BE52" i="8"/>
  <c r="BE53" i="8"/>
  <c r="BE54" i="8"/>
  <c r="BE37" i="8"/>
  <c r="BE55" i="8"/>
  <c r="BE38" i="8"/>
  <c r="BE58" i="8"/>
  <c r="BE59" i="8"/>
  <c r="BE60" i="8"/>
  <c r="BE61" i="8"/>
  <c r="BE62" i="8"/>
  <c r="BE63" i="8"/>
  <c r="BE64" i="8"/>
  <c r="BE65" i="8"/>
  <c r="BE66" i="8"/>
  <c r="BE67" i="8"/>
  <c r="BE68" i="8"/>
  <c r="BE69" i="8"/>
  <c r="BE70" i="8"/>
  <c r="BE71" i="8"/>
  <c r="BE72" i="8"/>
  <c r="BE73" i="8"/>
  <c r="BE74" i="8"/>
  <c r="BE75" i="8"/>
  <c r="BE76" i="8"/>
  <c r="BE77" i="8"/>
  <c r="BE78" i="8"/>
  <c r="BE79" i="8"/>
  <c r="BE80" i="8"/>
  <c r="BE81" i="8"/>
  <c r="BE82" i="8"/>
  <c r="BE83" i="8"/>
  <c r="BE84" i="8"/>
  <c r="BE85" i="8"/>
  <c r="BE86" i="8"/>
  <c r="BE87" i="8"/>
  <c r="BE95" i="8"/>
  <c r="BE88" i="8"/>
  <c r="BE96" i="8"/>
  <c r="BE97" i="8"/>
  <c r="BE98" i="8"/>
  <c r="BE99" i="8"/>
  <c r="BE89" i="8"/>
  <c r="BE100" i="8"/>
  <c r="BE101" i="8"/>
  <c r="BE102" i="8"/>
  <c r="BE103" i="8"/>
  <c r="BE90" i="8"/>
  <c r="BE91" i="8"/>
  <c r="BE104" i="8"/>
  <c r="BE92" i="8"/>
  <c r="BE93" i="8"/>
  <c r="BE105" i="8"/>
  <c r="BE94" i="8"/>
  <c r="BE106" i="8"/>
  <c r="BE107" i="8"/>
  <c r="BE108" i="8"/>
  <c r="BE109" i="8"/>
  <c r="BE110" i="8"/>
  <c r="BE111" i="8"/>
  <c r="BE112" i="8"/>
  <c r="BE113" i="8"/>
  <c r="BE114" i="8"/>
  <c r="BE115" i="8"/>
  <c r="BE116" i="8"/>
  <c r="BE117" i="8"/>
  <c r="BE118" i="8"/>
  <c r="BE119" i="8"/>
  <c r="BE120" i="8"/>
  <c r="BE121" i="8"/>
  <c r="BE122" i="8"/>
  <c r="BE123" i="8"/>
  <c r="BE124" i="8"/>
  <c r="BE125" i="8"/>
  <c r="BE126" i="8"/>
  <c r="BE127" i="8"/>
  <c r="BE128" i="8"/>
  <c r="BD2" i="8"/>
  <c r="BD3" i="8"/>
  <c r="BD4" i="8"/>
  <c r="BD5" i="8"/>
  <c r="BD8" i="8"/>
  <c r="BD6" i="8"/>
  <c r="BD11" i="8"/>
  <c r="BD9" i="8"/>
  <c r="BD12" i="8"/>
  <c r="BD10" i="8"/>
  <c r="BD7" i="8"/>
  <c r="BD13" i="8"/>
  <c r="BD14" i="8"/>
  <c r="BD21" i="8"/>
  <c r="BD15" i="8"/>
  <c r="BD16" i="8"/>
  <c r="BD17" i="8"/>
  <c r="BD18" i="8"/>
  <c r="BD22" i="8"/>
  <c r="BD19" i="8"/>
  <c r="BD23" i="8"/>
  <c r="BD20" i="8"/>
  <c r="BD39" i="8"/>
  <c r="BD40" i="8"/>
  <c r="BD56" i="8"/>
  <c r="BD41" i="8"/>
  <c r="BD42" i="8"/>
  <c r="BD24" i="8"/>
  <c r="BD57" i="8"/>
  <c r="BD43" i="8"/>
  <c r="BD25" i="8"/>
  <c r="BD26" i="8"/>
  <c r="BD27" i="8"/>
  <c r="BD28" i="8"/>
  <c r="BD44" i="8"/>
  <c r="BD45" i="8"/>
  <c r="BD46" i="8"/>
  <c r="BD29" i="8"/>
  <c r="BD30" i="8"/>
  <c r="BD31" i="8"/>
  <c r="BD32" i="8"/>
  <c r="BD33" i="8"/>
  <c r="BD47" i="8"/>
  <c r="BD48" i="8"/>
  <c r="BD34" i="8"/>
  <c r="BD49" i="8"/>
  <c r="BD35" i="8"/>
  <c r="BD50" i="8"/>
  <c r="BD36" i="8"/>
  <c r="BD51" i="8"/>
  <c r="BD52" i="8"/>
  <c r="BD53" i="8"/>
  <c r="BD54" i="8"/>
  <c r="BD37" i="8"/>
  <c r="BD55" i="8"/>
  <c r="BD38" i="8"/>
  <c r="BD58" i="8"/>
  <c r="BD59" i="8"/>
  <c r="BD60" i="8"/>
  <c r="BD61" i="8"/>
  <c r="BD62" i="8"/>
  <c r="BD63" i="8"/>
  <c r="BD64" i="8"/>
  <c r="BD65" i="8"/>
  <c r="BD66" i="8"/>
  <c r="BD67" i="8"/>
  <c r="BD68" i="8"/>
  <c r="BD69" i="8"/>
  <c r="BD70" i="8"/>
  <c r="BD71" i="8"/>
  <c r="BD72" i="8"/>
  <c r="BD73" i="8"/>
  <c r="BD74" i="8"/>
  <c r="BD75" i="8"/>
  <c r="BD76" i="8"/>
  <c r="BD77" i="8"/>
  <c r="BD78" i="8"/>
  <c r="BD79" i="8"/>
  <c r="BD80" i="8"/>
  <c r="BD81" i="8"/>
  <c r="BD82" i="8"/>
  <c r="BD83" i="8"/>
  <c r="BD84" i="8"/>
  <c r="BD85" i="8"/>
  <c r="BD86" i="8"/>
  <c r="BD87" i="8"/>
  <c r="BD95" i="8"/>
  <c r="BD88" i="8"/>
  <c r="BD96" i="8"/>
  <c r="BD97" i="8"/>
  <c r="BD98" i="8"/>
  <c r="BD99" i="8"/>
  <c r="BD89" i="8"/>
  <c r="BD100" i="8"/>
  <c r="BD101" i="8"/>
  <c r="BD102" i="8"/>
  <c r="BD103" i="8"/>
  <c r="BD90" i="8"/>
  <c r="BD91" i="8"/>
  <c r="BD104" i="8"/>
  <c r="BD92" i="8"/>
  <c r="BD93" i="8"/>
  <c r="BD105" i="8"/>
  <c r="BD94" i="8"/>
  <c r="BD106" i="8"/>
  <c r="BD107" i="8"/>
  <c r="BD108" i="8"/>
  <c r="BD109" i="8"/>
  <c r="BD110" i="8"/>
  <c r="BD111" i="8"/>
  <c r="BD112" i="8"/>
  <c r="BD113" i="8"/>
  <c r="BD114" i="8"/>
  <c r="BD115" i="8"/>
  <c r="BD116" i="8"/>
  <c r="BD117" i="8"/>
  <c r="BD118" i="8"/>
  <c r="BD119" i="8"/>
  <c r="BD120" i="8"/>
  <c r="BD121" i="8"/>
  <c r="BD122" i="8"/>
  <c r="BD123" i="8"/>
  <c r="BD124" i="8"/>
  <c r="BD125" i="8"/>
  <c r="BD126" i="8"/>
  <c r="BD127" i="8"/>
  <c r="BD128" i="8"/>
  <c r="BC2" i="8"/>
  <c r="BC3" i="8"/>
  <c r="BC4" i="8"/>
  <c r="BC5" i="8"/>
  <c r="BC8" i="8"/>
  <c r="BC6" i="8"/>
  <c r="BC11" i="8"/>
  <c r="BC9" i="8"/>
  <c r="BC12" i="8"/>
  <c r="BC10" i="8"/>
  <c r="BC7" i="8"/>
  <c r="BC13" i="8"/>
  <c r="BC14" i="8"/>
  <c r="BC21" i="8"/>
  <c r="BC15" i="8"/>
  <c r="BC16" i="8"/>
  <c r="BC17" i="8"/>
  <c r="BC18" i="8"/>
  <c r="BC22" i="8"/>
  <c r="BC19" i="8"/>
  <c r="BC23" i="8"/>
  <c r="BC20" i="8"/>
  <c r="BC39" i="8"/>
  <c r="BC40" i="8"/>
  <c r="BC56" i="8"/>
  <c r="BC41" i="8"/>
  <c r="BC42" i="8"/>
  <c r="BC24" i="8"/>
  <c r="BC57" i="8"/>
  <c r="BC43" i="8"/>
  <c r="BC25" i="8"/>
  <c r="BC26" i="8"/>
  <c r="BC27" i="8"/>
  <c r="BC28" i="8"/>
  <c r="BC44" i="8"/>
  <c r="BC45" i="8"/>
  <c r="BC46" i="8"/>
  <c r="BC29" i="8"/>
  <c r="BC30" i="8"/>
  <c r="BC31" i="8"/>
  <c r="BC32" i="8"/>
  <c r="BC33" i="8"/>
  <c r="BC47" i="8"/>
  <c r="BC48" i="8"/>
  <c r="BC34" i="8"/>
  <c r="BC49" i="8"/>
  <c r="BC35" i="8"/>
  <c r="BC50" i="8"/>
  <c r="BC36" i="8"/>
  <c r="BC51" i="8"/>
  <c r="BC52" i="8"/>
  <c r="BC53" i="8"/>
  <c r="BC54" i="8"/>
  <c r="BC37" i="8"/>
  <c r="BC55" i="8"/>
  <c r="BC38" i="8"/>
  <c r="BC58" i="8"/>
  <c r="BC59" i="8"/>
  <c r="BC60" i="8"/>
  <c r="BC61" i="8"/>
  <c r="BC62" i="8"/>
  <c r="BC63" i="8"/>
  <c r="BC64" i="8"/>
  <c r="BC65" i="8"/>
  <c r="BC66" i="8"/>
  <c r="BC67" i="8"/>
  <c r="BC68" i="8"/>
  <c r="BC69" i="8"/>
  <c r="BC70" i="8"/>
  <c r="BC71" i="8"/>
  <c r="BC72" i="8"/>
  <c r="BC73" i="8"/>
  <c r="BC74" i="8"/>
  <c r="BC75" i="8"/>
  <c r="BC76" i="8"/>
  <c r="BC77" i="8"/>
  <c r="BC78" i="8"/>
  <c r="BC79" i="8"/>
  <c r="BC80" i="8"/>
  <c r="BC81" i="8"/>
  <c r="BC82" i="8"/>
  <c r="BC83" i="8"/>
  <c r="BC84" i="8"/>
  <c r="BC85" i="8"/>
  <c r="BC86" i="8"/>
  <c r="BC87" i="8"/>
  <c r="BC95" i="8"/>
  <c r="BC88" i="8"/>
  <c r="BC96" i="8"/>
  <c r="BC97" i="8"/>
  <c r="BC98" i="8"/>
  <c r="BC99" i="8"/>
  <c r="BC89" i="8"/>
  <c r="BC100" i="8"/>
  <c r="BC101" i="8"/>
  <c r="BC102" i="8"/>
  <c r="BC103" i="8"/>
  <c r="BC90" i="8"/>
  <c r="BC91" i="8"/>
  <c r="BC104" i="8"/>
  <c r="BC92" i="8"/>
  <c r="BC93" i="8"/>
  <c r="BC105" i="8"/>
  <c r="BC94" i="8"/>
  <c r="BC106" i="8"/>
  <c r="BC107" i="8"/>
  <c r="BC108" i="8"/>
  <c r="BC109" i="8"/>
  <c r="BC110" i="8"/>
  <c r="BC111" i="8"/>
  <c r="BC112" i="8"/>
  <c r="BC113" i="8"/>
  <c r="BC114" i="8"/>
  <c r="BC115" i="8"/>
  <c r="BC116" i="8"/>
  <c r="BC117" i="8"/>
  <c r="BC118" i="8"/>
  <c r="BC119" i="8"/>
  <c r="BC120" i="8"/>
  <c r="BC121" i="8"/>
  <c r="BC122" i="8"/>
  <c r="BC123" i="8"/>
  <c r="BC124" i="8"/>
  <c r="BC125" i="8"/>
  <c r="BC126" i="8"/>
  <c r="BC127" i="8"/>
  <c r="BC128" i="8"/>
  <c r="BB2" i="8"/>
  <c r="BB3" i="8"/>
  <c r="BB4" i="8"/>
  <c r="BB5" i="8"/>
  <c r="BB8" i="8"/>
  <c r="BB6" i="8"/>
  <c r="BB11" i="8"/>
  <c r="BB9" i="8"/>
  <c r="BB12" i="8"/>
  <c r="BB10" i="8"/>
  <c r="BB7" i="8"/>
  <c r="BB13" i="8"/>
  <c r="BB14" i="8"/>
  <c r="BB21" i="8"/>
  <c r="BB15" i="8"/>
  <c r="BB16" i="8"/>
  <c r="BB17" i="8"/>
  <c r="BB18" i="8"/>
  <c r="BB22" i="8"/>
  <c r="BB19" i="8"/>
  <c r="BB23" i="8"/>
  <c r="BB20" i="8"/>
  <c r="BB39" i="8"/>
  <c r="BB40" i="8"/>
  <c r="BB56" i="8"/>
  <c r="BB41" i="8"/>
  <c r="BB42" i="8"/>
  <c r="BB24" i="8"/>
  <c r="BB57" i="8"/>
  <c r="BB43" i="8"/>
  <c r="BB25" i="8"/>
  <c r="BB26" i="8"/>
  <c r="BB27" i="8"/>
  <c r="BB28" i="8"/>
  <c r="BB44" i="8"/>
  <c r="BB45" i="8"/>
  <c r="BB46" i="8"/>
  <c r="BB29" i="8"/>
  <c r="BB30" i="8"/>
  <c r="BB31" i="8"/>
  <c r="BB32" i="8"/>
  <c r="BB33" i="8"/>
  <c r="BB47" i="8"/>
  <c r="BB48" i="8"/>
  <c r="BB34" i="8"/>
  <c r="BB49" i="8"/>
  <c r="BB35" i="8"/>
  <c r="BB50" i="8"/>
  <c r="BB36" i="8"/>
  <c r="BB51" i="8"/>
  <c r="BB52" i="8"/>
  <c r="BB53" i="8"/>
  <c r="BB54" i="8"/>
  <c r="BB37" i="8"/>
  <c r="BB55" i="8"/>
  <c r="BB38" i="8"/>
  <c r="BB58" i="8"/>
  <c r="BB59" i="8"/>
  <c r="BB60" i="8"/>
  <c r="BB61" i="8"/>
  <c r="BB62" i="8"/>
  <c r="BB63" i="8"/>
  <c r="BB64" i="8"/>
  <c r="BB65" i="8"/>
  <c r="BB66" i="8"/>
  <c r="BB67" i="8"/>
  <c r="BB68" i="8"/>
  <c r="BB69" i="8"/>
  <c r="BB70" i="8"/>
  <c r="BB71" i="8"/>
  <c r="BB72" i="8"/>
  <c r="BB73" i="8"/>
  <c r="BB74" i="8"/>
  <c r="BB75" i="8"/>
  <c r="BB76" i="8"/>
  <c r="BB77" i="8"/>
  <c r="BB78" i="8"/>
  <c r="BB79" i="8"/>
  <c r="BB80" i="8"/>
  <c r="BB81" i="8"/>
  <c r="BB82" i="8"/>
  <c r="BB83" i="8"/>
  <c r="BB84" i="8"/>
  <c r="BB85" i="8"/>
  <c r="BB86" i="8"/>
  <c r="BB87" i="8"/>
  <c r="BB95" i="8"/>
  <c r="BB88" i="8"/>
  <c r="BB96" i="8"/>
  <c r="BB97" i="8"/>
  <c r="BB98" i="8"/>
  <c r="BB99" i="8"/>
  <c r="BB89" i="8"/>
  <c r="BB100" i="8"/>
  <c r="BB101" i="8"/>
  <c r="BB102" i="8"/>
  <c r="BB103" i="8"/>
  <c r="BB90" i="8"/>
  <c r="BB91" i="8"/>
  <c r="BB104" i="8"/>
  <c r="BB92" i="8"/>
  <c r="BB93" i="8"/>
  <c r="BB105" i="8"/>
  <c r="BB94" i="8"/>
  <c r="BB106" i="8"/>
  <c r="BB107" i="8"/>
  <c r="BB108" i="8"/>
  <c r="BB109" i="8"/>
  <c r="BB110" i="8"/>
  <c r="BB111" i="8"/>
  <c r="BB112" i="8"/>
  <c r="BB113" i="8"/>
  <c r="BB114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A2" i="8"/>
  <c r="BA3" i="8"/>
  <c r="BA4" i="8"/>
  <c r="BA5" i="8"/>
  <c r="BA8" i="8"/>
  <c r="BA6" i="8"/>
  <c r="BA11" i="8"/>
  <c r="BA9" i="8"/>
  <c r="BA12" i="8"/>
  <c r="BA10" i="8"/>
  <c r="BA7" i="8"/>
  <c r="BA13" i="8"/>
  <c r="BA14" i="8"/>
  <c r="BA21" i="8"/>
  <c r="BA15" i="8"/>
  <c r="BA16" i="8"/>
  <c r="BA17" i="8"/>
  <c r="BA18" i="8"/>
  <c r="BA22" i="8"/>
  <c r="BA19" i="8"/>
  <c r="BA23" i="8"/>
  <c r="BA20" i="8"/>
  <c r="BA39" i="8"/>
  <c r="BA40" i="8"/>
  <c r="BA56" i="8"/>
  <c r="BA41" i="8"/>
  <c r="BA42" i="8"/>
  <c r="BA24" i="8"/>
  <c r="BA57" i="8"/>
  <c r="BA43" i="8"/>
  <c r="BA25" i="8"/>
  <c r="BA26" i="8"/>
  <c r="BA27" i="8"/>
  <c r="BA28" i="8"/>
  <c r="BA44" i="8"/>
  <c r="BA45" i="8"/>
  <c r="BA46" i="8"/>
  <c r="BA29" i="8"/>
  <c r="BA30" i="8"/>
  <c r="BA31" i="8"/>
  <c r="BA32" i="8"/>
  <c r="BA33" i="8"/>
  <c r="BA47" i="8"/>
  <c r="BA48" i="8"/>
  <c r="BA34" i="8"/>
  <c r="BA49" i="8"/>
  <c r="BA35" i="8"/>
  <c r="BA50" i="8"/>
  <c r="BA36" i="8"/>
  <c r="BA51" i="8"/>
  <c r="BA52" i="8"/>
  <c r="BA53" i="8"/>
  <c r="BA54" i="8"/>
  <c r="BA37" i="8"/>
  <c r="BA55" i="8"/>
  <c r="BA38" i="8"/>
  <c r="BA58" i="8"/>
  <c r="BA59" i="8"/>
  <c r="BA60" i="8"/>
  <c r="BA61" i="8"/>
  <c r="BA62" i="8"/>
  <c r="BA63" i="8"/>
  <c r="BA64" i="8"/>
  <c r="BA65" i="8"/>
  <c r="BA66" i="8"/>
  <c r="BA67" i="8"/>
  <c r="BA68" i="8"/>
  <c r="BA69" i="8"/>
  <c r="BA70" i="8"/>
  <c r="BA71" i="8"/>
  <c r="BA72" i="8"/>
  <c r="BA73" i="8"/>
  <c r="BA74" i="8"/>
  <c r="BA75" i="8"/>
  <c r="BA76" i="8"/>
  <c r="BA77" i="8"/>
  <c r="BA78" i="8"/>
  <c r="BA79" i="8"/>
  <c r="BA80" i="8"/>
  <c r="BA81" i="8"/>
  <c r="BA82" i="8"/>
  <c r="BA83" i="8"/>
  <c r="BA84" i="8"/>
  <c r="BA85" i="8"/>
  <c r="BA86" i="8"/>
  <c r="BA87" i="8"/>
  <c r="BA95" i="8"/>
  <c r="BA88" i="8"/>
  <c r="BA96" i="8"/>
  <c r="BA97" i="8"/>
  <c r="BA98" i="8"/>
  <c r="BA99" i="8"/>
  <c r="BA89" i="8"/>
  <c r="BA100" i="8"/>
  <c r="BA101" i="8"/>
  <c r="BA102" i="8"/>
  <c r="BA103" i="8"/>
  <c r="BA90" i="8"/>
  <c r="BA91" i="8"/>
  <c r="BA104" i="8"/>
  <c r="BA92" i="8"/>
  <c r="BA93" i="8"/>
  <c r="BA105" i="8"/>
  <c r="BA94" i="8"/>
  <c r="BA106" i="8"/>
  <c r="BA107" i="8"/>
  <c r="BA108" i="8"/>
  <c r="BA109" i="8"/>
  <c r="BA110" i="8"/>
  <c r="BA111" i="8"/>
  <c r="BA112" i="8"/>
  <c r="BA113" i="8"/>
  <c r="BA114" i="8"/>
  <c r="BA115" i="8"/>
  <c r="BA116" i="8"/>
  <c r="BA117" i="8"/>
  <c r="BA118" i="8"/>
  <c r="BA119" i="8"/>
  <c r="BA120" i="8"/>
  <c r="BA121" i="8"/>
  <c r="BA122" i="8"/>
  <c r="BA123" i="8"/>
  <c r="BA124" i="8"/>
  <c r="BA125" i="8"/>
  <c r="BA126" i="8"/>
  <c r="BA127" i="8"/>
  <c r="BA128" i="8"/>
  <c r="AZ2" i="8"/>
  <c r="AZ3" i="8"/>
  <c r="AZ4" i="8"/>
  <c r="AZ5" i="8"/>
  <c r="AZ8" i="8"/>
  <c r="AZ6" i="8"/>
  <c r="AZ11" i="8"/>
  <c r="AZ9" i="8"/>
  <c r="AZ12" i="8"/>
  <c r="AZ10" i="8"/>
  <c r="AZ7" i="8"/>
  <c r="AZ13" i="8"/>
  <c r="AZ14" i="8"/>
  <c r="AZ21" i="8"/>
  <c r="AZ15" i="8"/>
  <c r="AZ16" i="8"/>
  <c r="AZ17" i="8"/>
  <c r="AZ18" i="8"/>
  <c r="AZ22" i="8"/>
  <c r="AZ19" i="8"/>
  <c r="AZ23" i="8"/>
  <c r="AZ20" i="8"/>
  <c r="AZ39" i="8"/>
  <c r="AZ40" i="8"/>
  <c r="AZ56" i="8"/>
  <c r="AZ41" i="8"/>
  <c r="AZ42" i="8"/>
  <c r="AZ24" i="8"/>
  <c r="AZ57" i="8"/>
  <c r="AZ43" i="8"/>
  <c r="AZ25" i="8"/>
  <c r="AZ26" i="8"/>
  <c r="AZ27" i="8"/>
  <c r="AZ28" i="8"/>
  <c r="AZ44" i="8"/>
  <c r="AZ45" i="8"/>
  <c r="AZ46" i="8"/>
  <c r="AZ29" i="8"/>
  <c r="AZ30" i="8"/>
  <c r="AZ31" i="8"/>
  <c r="AZ32" i="8"/>
  <c r="AZ33" i="8"/>
  <c r="AZ47" i="8"/>
  <c r="AZ48" i="8"/>
  <c r="AZ34" i="8"/>
  <c r="AZ49" i="8"/>
  <c r="AZ35" i="8"/>
  <c r="AZ50" i="8"/>
  <c r="AZ36" i="8"/>
  <c r="AZ51" i="8"/>
  <c r="AZ52" i="8"/>
  <c r="AZ53" i="8"/>
  <c r="AZ54" i="8"/>
  <c r="AZ37" i="8"/>
  <c r="AZ55" i="8"/>
  <c r="AZ38" i="8"/>
  <c r="AZ58" i="8"/>
  <c r="AZ59" i="8"/>
  <c r="AZ60" i="8"/>
  <c r="AZ61" i="8"/>
  <c r="AZ62" i="8"/>
  <c r="AZ63" i="8"/>
  <c r="AZ64" i="8"/>
  <c r="AZ65" i="8"/>
  <c r="AZ66" i="8"/>
  <c r="AZ67" i="8"/>
  <c r="AZ68" i="8"/>
  <c r="AZ69" i="8"/>
  <c r="AZ70" i="8"/>
  <c r="AZ71" i="8"/>
  <c r="AZ72" i="8"/>
  <c r="AZ73" i="8"/>
  <c r="AZ74" i="8"/>
  <c r="AZ75" i="8"/>
  <c r="AZ76" i="8"/>
  <c r="AZ77" i="8"/>
  <c r="AZ78" i="8"/>
  <c r="AZ79" i="8"/>
  <c r="AZ80" i="8"/>
  <c r="AZ81" i="8"/>
  <c r="AZ82" i="8"/>
  <c r="AZ83" i="8"/>
  <c r="AZ84" i="8"/>
  <c r="AZ85" i="8"/>
  <c r="AZ86" i="8"/>
  <c r="AZ87" i="8"/>
  <c r="AZ95" i="8"/>
  <c r="AZ88" i="8"/>
  <c r="AZ96" i="8"/>
  <c r="AZ97" i="8"/>
  <c r="AZ98" i="8"/>
  <c r="AZ99" i="8"/>
  <c r="AZ89" i="8"/>
  <c r="AZ100" i="8"/>
  <c r="AZ101" i="8"/>
  <c r="AZ102" i="8"/>
  <c r="AZ103" i="8"/>
  <c r="AZ90" i="8"/>
  <c r="AZ91" i="8"/>
  <c r="AZ104" i="8"/>
  <c r="AZ92" i="8"/>
  <c r="AZ93" i="8"/>
  <c r="AZ105" i="8"/>
  <c r="AZ94" i="8"/>
  <c r="AZ106" i="8"/>
  <c r="AZ107" i="8"/>
  <c r="AZ108" i="8"/>
  <c r="AZ109" i="8"/>
  <c r="AZ110" i="8"/>
  <c r="AZ111" i="8"/>
  <c r="AZ112" i="8"/>
  <c r="AZ113" i="8"/>
  <c r="AZ114" i="8"/>
  <c r="AZ115" i="8"/>
  <c r="AZ116" i="8"/>
  <c r="AZ117" i="8"/>
  <c r="AZ118" i="8"/>
  <c r="AZ119" i="8"/>
  <c r="AZ120" i="8"/>
  <c r="AZ121" i="8"/>
  <c r="AZ122" i="8"/>
  <c r="AZ123" i="8"/>
  <c r="AZ124" i="8"/>
  <c r="AZ125" i="8"/>
  <c r="AZ126" i="8"/>
  <c r="AZ127" i="8"/>
  <c r="AZ128" i="8"/>
  <c r="AY2" i="8"/>
  <c r="AY3" i="8"/>
  <c r="AY4" i="8"/>
  <c r="AY5" i="8"/>
  <c r="AY8" i="8"/>
  <c r="AY6" i="8"/>
  <c r="AY11" i="8"/>
  <c r="AY9" i="8"/>
  <c r="AY12" i="8"/>
  <c r="AY10" i="8"/>
  <c r="AY7" i="8"/>
  <c r="AY13" i="8"/>
  <c r="AY14" i="8"/>
  <c r="AY21" i="8"/>
  <c r="AY15" i="8"/>
  <c r="AY16" i="8"/>
  <c r="AY17" i="8"/>
  <c r="AY18" i="8"/>
  <c r="AY22" i="8"/>
  <c r="AY19" i="8"/>
  <c r="AY23" i="8"/>
  <c r="AY20" i="8"/>
  <c r="AY39" i="8"/>
  <c r="AY40" i="8"/>
  <c r="AY56" i="8"/>
  <c r="AY41" i="8"/>
  <c r="AY42" i="8"/>
  <c r="AY24" i="8"/>
  <c r="AY57" i="8"/>
  <c r="AY43" i="8"/>
  <c r="AY25" i="8"/>
  <c r="AY26" i="8"/>
  <c r="AY27" i="8"/>
  <c r="AY28" i="8"/>
  <c r="AY44" i="8"/>
  <c r="AY45" i="8"/>
  <c r="AY46" i="8"/>
  <c r="AY29" i="8"/>
  <c r="AY30" i="8"/>
  <c r="AY31" i="8"/>
  <c r="AY32" i="8"/>
  <c r="AY33" i="8"/>
  <c r="AY47" i="8"/>
  <c r="AY48" i="8"/>
  <c r="AY34" i="8"/>
  <c r="AY49" i="8"/>
  <c r="AY35" i="8"/>
  <c r="AY50" i="8"/>
  <c r="AY36" i="8"/>
  <c r="AY51" i="8"/>
  <c r="AY52" i="8"/>
  <c r="AY53" i="8"/>
  <c r="AY54" i="8"/>
  <c r="AY37" i="8"/>
  <c r="AY55" i="8"/>
  <c r="AY38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95" i="8"/>
  <c r="AY88" i="8"/>
  <c r="AY96" i="8"/>
  <c r="AY97" i="8"/>
  <c r="AY98" i="8"/>
  <c r="AY99" i="8"/>
  <c r="AY89" i="8"/>
  <c r="AY100" i="8"/>
  <c r="AY101" i="8"/>
  <c r="AY102" i="8"/>
  <c r="AY103" i="8"/>
  <c r="AY90" i="8"/>
  <c r="AY91" i="8"/>
  <c r="AY104" i="8"/>
  <c r="AY92" i="8"/>
  <c r="AY93" i="8"/>
  <c r="AY105" i="8"/>
  <c r="AY94" i="8"/>
  <c r="AY106" i="8"/>
  <c r="AY107" i="8"/>
  <c r="AY108" i="8"/>
  <c r="AY109" i="8"/>
  <c r="AY110" i="8"/>
  <c r="AY111" i="8"/>
  <c r="AY112" i="8"/>
  <c r="AY113" i="8"/>
  <c r="AY114" i="8"/>
  <c r="AY115" i="8"/>
  <c r="AY116" i="8"/>
  <c r="AY117" i="8"/>
  <c r="AY118" i="8"/>
  <c r="AY119" i="8"/>
  <c r="AY120" i="8"/>
  <c r="AY121" i="8"/>
  <c r="AY122" i="8"/>
  <c r="AY123" i="8"/>
  <c r="AY124" i="8"/>
  <c r="AY125" i="8"/>
  <c r="AY126" i="8"/>
  <c r="AY127" i="8"/>
  <c r="AY128" i="8"/>
  <c r="AX2" i="8"/>
  <c r="AX3" i="8"/>
  <c r="AX4" i="8"/>
  <c r="AX5" i="8"/>
  <c r="AX8" i="8"/>
  <c r="AX6" i="8"/>
  <c r="AX11" i="8"/>
  <c r="AX9" i="8"/>
  <c r="AX12" i="8"/>
  <c r="AX10" i="8"/>
  <c r="AX7" i="8"/>
  <c r="AX13" i="8"/>
  <c r="AX14" i="8"/>
  <c r="AX21" i="8"/>
  <c r="AX15" i="8"/>
  <c r="AX16" i="8"/>
  <c r="AX17" i="8"/>
  <c r="AX18" i="8"/>
  <c r="AX22" i="8"/>
  <c r="AX19" i="8"/>
  <c r="AX23" i="8"/>
  <c r="AX20" i="8"/>
  <c r="AX39" i="8"/>
  <c r="AX40" i="8"/>
  <c r="AX56" i="8"/>
  <c r="AX41" i="8"/>
  <c r="AX42" i="8"/>
  <c r="AX24" i="8"/>
  <c r="AX57" i="8"/>
  <c r="AX43" i="8"/>
  <c r="AX25" i="8"/>
  <c r="AX26" i="8"/>
  <c r="AX27" i="8"/>
  <c r="AX28" i="8"/>
  <c r="AX44" i="8"/>
  <c r="AX45" i="8"/>
  <c r="AX46" i="8"/>
  <c r="AX29" i="8"/>
  <c r="AX30" i="8"/>
  <c r="AX31" i="8"/>
  <c r="AX32" i="8"/>
  <c r="AX33" i="8"/>
  <c r="AX47" i="8"/>
  <c r="AX48" i="8"/>
  <c r="AX34" i="8"/>
  <c r="AX49" i="8"/>
  <c r="AX35" i="8"/>
  <c r="AX50" i="8"/>
  <c r="AX36" i="8"/>
  <c r="AX51" i="8"/>
  <c r="AX52" i="8"/>
  <c r="AX53" i="8"/>
  <c r="AX54" i="8"/>
  <c r="AX37" i="8"/>
  <c r="AX55" i="8"/>
  <c r="AX38" i="8"/>
  <c r="AX58" i="8"/>
  <c r="AX59" i="8"/>
  <c r="AX60" i="8"/>
  <c r="AX61" i="8"/>
  <c r="AX62" i="8"/>
  <c r="AX63" i="8"/>
  <c r="AX64" i="8"/>
  <c r="AX65" i="8"/>
  <c r="AX66" i="8"/>
  <c r="AX67" i="8"/>
  <c r="AX68" i="8"/>
  <c r="AX69" i="8"/>
  <c r="AX70" i="8"/>
  <c r="AX71" i="8"/>
  <c r="AX72" i="8"/>
  <c r="AX73" i="8"/>
  <c r="AX74" i="8"/>
  <c r="AX75" i="8"/>
  <c r="AX76" i="8"/>
  <c r="AX77" i="8"/>
  <c r="AX78" i="8"/>
  <c r="AX79" i="8"/>
  <c r="AX80" i="8"/>
  <c r="AX81" i="8"/>
  <c r="AX82" i="8"/>
  <c r="AX83" i="8"/>
  <c r="AX84" i="8"/>
  <c r="AX85" i="8"/>
  <c r="AX86" i="8"/>
  <c r="AX87" i="8"/>
  <c r="AX95" i="8"/>
  <c r="AX88" i="8"/>
  <c r="AX96" i="8"/>
  <c r="AX97" i="8"/>
  <c r="AX98" i="8"/>
  <c r="AX99" i="8"/>
  <c r="AX89" i="8"/>
  <c r="AX100" i="8"/>
  <c r="AX101" i="8"/>
  <c r="AX102" i="8"/>
  <c r="AX103" i="8"/>
  <c r="AX90" i="8"/>
  <c r="AX91" i="8"/>
  <c r="AX104" i="8"/>
  <c r="AX92" i="8"/>
  <c r="AX93" i="8"/>
  <c r="AX105" i="8"/>
  <c r="AX94" i="8"/>
  <c r="AX106" i="8"/>
  <c r="AX107" i="8"/>
  <c r="AX108" i="8"/>
  <c r="AX109" i="8"/>
  <c r="AX110" i="8"/>
  <c r="AX111" i="8"/>
  <c r="AX112" i="8"/>
  <c r="AX113" i="8"/>
  <c r="AX114" i="8"/>
  <c r="AX115" i="8"/>
  <c r="AX116" i="8"/>
  <c r="AX117" i="8"/>
  <c r="AX118" i="8"/>
  <c r="AX119" i="8"/>
  <c r="AX120" i="8"/>
  <c r="AX121" i="8"/>
  <c r="AX122" i="8"/>
  <c r="AX123" i="8"/>
  <c r="AX124" i="8"/>
  <c r="AX125" i="8"/>
  <c r="AX126" i="8"/>
  <c r="AX127" i="8"/>
  <c r="AX128" i="8"/>
  <c r="AW2" i="8"/>
  <c r="AW3" i="8"/>
  <c r="AW4" i="8"/>
  <c r="AW5" i="8"/>
  <c r="AW8" i="8"/>
  <c r="AW6" i="8"/>
  <c r="AW11" i="8"/>
  <c r="AW9" i="8"/>
  <c r="AW12" i="8"/>
  <c r="AW10" i="8"/>
  <c r="AW7" i="8"/>
  <c r="AW13" i="8"/>
  <c r="AW14" i="8"/>
  <c r="AW21" i="8"/>
  <c r="AW15" i="8"/>
  <c r="AW16" i="8"/>
  <c r="AW17" i="8"/>
  <c r="AW18" i="8"/>
  <c r="AW22" i="8"/>
  <c r="AW19" i="8"/>
  <c r="AW23" i="8"/>
  <c r="AW20" i="8"/>
  <c r="AW39" i="8"/>
  <c r="AW40" i="8"/>
  <c r="AW56" i="8"/>
  <c r="AW41" i="8"/>
  <c r="AW42" i="8"/>
  <c r="AW24" i="8"/>
  <c r="AW57" i="8"/>
  <c r="AW43" i="8"/>
  <c r="AW25" i="8"/>
  <c r="AW26" i="8"/>
  <c r="AW27" i="8"/>
  <c r="AW28" i="8"/>
  <c r="AW44" i="8"/>
  <c r="AW45" i="8"/>
  <c r="AW46" i="8"/>
  <c r="AW29" i="8"/>
  <c r="AW30" i="8"/>
  <c r="AW31" i="8"/>
  <c r="AW32" i="8"/>
  <c r="AW33" i="8"/>
  <c r="AW47" i="8"/>
  <c r="AW48" i="8"/>
  <c r="AW34" i="8"/>
  <c r="AW49" i="8"/>
  <c r="AW35" i="8"/>
  <c r="AW50" i="8"/>
  <c r="AW36" i="8"/>
  <c r="AW51" i="8"/>
  <c r="AW52" i="8"/>
  <c r="AW53" i="8"/>
  <c r="AW54" i="8"/>
  <c r="AW37" i="8"/>
  <c r="AW55" i="8"/>
  <c r="AW38" i="8"/>
  <c r="AW58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5" i="8"/>
  <c r="AW86" i="8"/>
  <c r="AW87" i="8"/>
  <c r="AW95" i="8"/>
  <c r="AW88" i="8"/>
  <c r="AW96" i="8"/>
  <c r="AW97" i="8"/>
  <c r="AW98" i="8"/>
  <c r="AW99" i="8"/>
  <c r="AW89" i="8"/>
  <c r="AW100" i="8"/>
  <c r="AW101" i="8"/>
  <c r="AW102" i="8"/>
  <c r="AW103" i="8"/>
  <c r="AW90" i="8"/>
  <c r="AW91" i="8"/>
  <c r="AW104" i="8"/>
  <c r="AW92" i="8"/>
  <c r="AW93" i="8"/>
  <c r="AW105" i="8"/>
  <c r="AW94" i="8"/>
  <c r="AW106" i="8"/>
  <c r="AW107" i="8"/>
  <c r="AW108" i="8"/>
  <c r="AW109" i="8"/>
  <c r="AW110" i="8"/>
  <c r="AW111" i="8"/>
  <c r="AW112" i="8"/>
  <c r="AW113" i="8"/>
  <c r="AW114" i="8"/>
  <c r="AW115" i="8"/>
  <c r="AW116" i="8"/>
  <c r="AW117" i="8"/>
  <c r="AW118" i="8"/>
  <c r="AW119" i="8"/>
  <c r="AW120" i="8"/>
  <c r="AW121" i="8"/>
  <c r="AW122" i="8"/>
  <c r="AW123" i="8"/>
  <c r="AW124" i="8"/>
  <c r="AW125" i="8"/>
  <c r="AW126" i="8"/>
  <c r="AW127" i="8"/>
  <c r="AW128" i="8"/>
  <c r="AV2" i="8"/>
  <c r="AV3" i="8"/>
  <c r="AV4" i="8"/>
  <c r="AV5" i="8"/>
  <c r="AV8" i="8"/>
  <c r="AV6" i="8"/>
  <c r="AV11" i="8"/>
  <c r="AV9" i="8"/>
  <c r="AV12" i="8"/>
  <c r="AV10" i="8"/>
  <c r="AV7" i="8"/>
  <c r="AV13" i="8"/>
  <c r="AV14" i="8"/>
  <c r="AV21" i="8"/>
  <c r="AV15" i="8"/>
  <c r="AV16" i="8"/>
  <c r="AV17" i="8"/>
  <c r="AV18" i="8"/>
  <c r="AV22" i="8"/>
  <c r="AV19" i="8"/>
  <c r="AV23" i="8"/>
  <c r="AV20" i="8"/>
  <c r="AV39" i="8"/>
  <c r="AV40" i="8"/>
  <c r="AV56" i="8"/>
  <c r="AV41" i="8"/>
  <c r="AV42" i="8"/>
  <c r="AV24" i="8"/>
  <c r="AV57" i="8"/>
  <c r="AV43" i="8"/>
  <c r="AV25" i="8"/>
  <c r="AV26" i="8"/>
  <c r="AV27" i="8"/>
  <c r="AV28" i="8"/>
  <c r="AV44" i="8"/>
  <c r="AV45" i="8"/>
  <c r="AV46" i="8"/>
  <c r="AV29" i="8"/>
  <c r="AV30" i="8"/>
  <c r="AV31" i="8"/>
  <c r="AV32" i="8"/>
  <c r="AV33" i="8"/>
  <c r="AV47" i="8"/>
  <c r="AV48" i="8"/>
  <c r="AV34" i="8"/>
  <c r="AV49" i="8"/>
  <c r="AV35" i="8"/>
  <c r="AV50" i="8"/>
  <c r="AV36" i="8"/>
  <c r="AV51" i="8"/>
  <c r="AV52" i="8"/>
  <c r="AV53" i="8"/>
  <c r="AV54" i="8"/>
  <c r="AV37" i="8"/>
  <c r="AV55" i="8"/>
  <c r="AV38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74" i="8"/>
  <c r="AV75" i="8"/>
  <c r="AV76" i="8"/>
  <c r="AV77" i="8"/>
  <c r="AV78" i="8"/>
  <c r="AV79" i="8"/>
  <c r="AV80" i="8"/>
  <c r="AV81" i="8"/>
  <c r="AV82" i="8"/>
  <c r="AV83" i="8"/>
  <c r="AV84" i="8"/>
  <c r="AV85" i="8"/>
  <c r="AV86" i="8"/>
  <c r="AV87" i="8"/>
  <c r="AV95" i="8"/>
  <c r="AV88" i="8"/>
  <c r="AV96" i="8"/>
  <c r="AV97" i="8"/>
  <c r="AV98" i="8"/>
  <c r="AV99" i="8"/>
  <c r="AV89" i="8"/>
  <c r="AV100" i="8"/>
  <c r="AV101" i="8"/>
  <c r="AV102" i="8"/>
  <c r="AV103" i="8"/>
  <c r="AV90" i="8"/>
  <c r="AV91" i="8"/>
  <c r="AV104" i="8"/>
  <c r="AV92" i="8"/>
  <c r="AV93" i="8"/>
  <c r="AV105" i="8"/>
  <c r="AV94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V121" i="8"/>
  <c r="AV122" i="8"/>
  <c r="AV123" i="8"/>
  <c r="AV124" i="8"/>
  <c r="AV125" i="8"/>
  <c r="AV126" i="8"/>
  <c r="AV127" i="8"/>
  <c r="AV128" i="8"/>
  <c r="AU2" i="8"/>
  <c r="AU3" i="8"/>
  <c r="AU4" i="8"/>
  <c r="AU5" i="8"/>
  <c r="AU8" i="8"/>
  <c r="AU6" i="8"/>
  <c r="AU11" i="8"/>
  <c r="AU9" i="8"/>
  <c r="AU12" i="8"/>
  <c r="AU10" i="8"/>
  <c r="AU7" i="8"/>
  <c r="AU13" i="8"/>
  <c r="AU14" i="8"/>
  <c r="AU21" i="8"/>
  <c r="AU15" i="8"/>
  <c r="AU16" i="8"/>
  <c r="AU17" i="8"/>
  <c r="AU18" i="8"/>
  <c r="AU22" i="8"/>
  <c r="AU19" i="8"/>
  <c r="AU23" i="8"/>
  <c r="AU20" i="8"/>
  <c r="AU39" i="8"/>
  <c r="AU40" i="8"/>
  <c r="AU56" i="8"/>
  <c r="AU41" i="8"/>
  <c r="AU42" i="8"/>
  <c r="AU24" i="8"/>
  <c r="AU57" i="8"/>
  <c r="AU43" i="8"/>
  <c r="AU25" i="8"/>
  <c r="AU26" i="8"/>
  <c r="AU27" i="8"/>
  <c r="AU28" i="8"/>
  <c r="AU44" i="8"/>
  <c r="AU45" i="8"/>
  <c r="AU46" i="8"/>
  <c r="AU29" i="8"/>
  <c r="AU30" i="8"/>
  <c r="AU31" i="8"/>
  <c r="AU32" i="8"/>
  <c r="AU33" i="8"/>
  <c r="AU47" i="8"/>
  <c r="AU48" i="8"/>
  <c r="AU34" i="8"/>
  <c r="AU49" i="8"/>
  <c r="AU35" i="8"/>
  <c r="AU50" i="8"/>
  <c r="AU36" i="8"/>
  <c r="AU51" i="8"/>
  <c r="AU52" i="8"/>
  <c r="AU53" i="8"/>
  <c r="AU54" i="8"/>
  <c r="AU37" i="8"/>
  <c r="AU55" i="8"/>
  <c r="AU38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5" i="8"/>
  <c r="AU86" i="8"/>
  <c r="AU87" i="8"/>
  <c r="AU95" i="8"/>
  <c r="AU88" i="8"/>
  <c r="AU96" i="8"/>
  <c r="AU97" i="8"/>
  <c r="AU98" i="8"/>
  <c r="AU99" i="8"/>
  <c r="AU89" i="8"/>
  <c r="AU100" i="8"/>
  <c r="AU101" i="8"/>
  <c r="AU102" i="8"/>
  <c r="AU103" i="8"/>
  <c r="AU90" i="8"/>
  <c r="AU91" i="8"/>
  <c r="AU104" i="8"/>
  <c r="AU92" i="8"/>
  <c r="AU93" i="8"/>
  <c r="AU105" i="8"/>
  <c r="AU94" i="8"/>
  <c r="AU10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4" i="8"/>
  <c r="AU125" i="8"/>
  <c r="AU126" i="8"/>
  <c r="AU127" i="8"/>
  <c r="AU128" i="8"/>
  <c r="AT2" i="8"/>
  <c r="AT3" i="8"/>
  <c r="AT4" i="8"/>
  <c r="AT5" i="8"/>
  <c r="AT8" i="8"/>
  <c r="AT6" i="8"/>
  <c r="AT11" i="8"/>
  <c r="AT9" i="8"/>
  <c r="AT12" i="8"/>
  <c r="AT10" i="8"/>
  <c r="AT7" i="8"/>
  <c r="AT13" i="8"/>
  <c r="AT14" i="8"/>
  <c r="AT21" i="8"/>
  <c r="AT15" i="8"/>
  <c r="AT16" i="8"/>
  <c r="AT17" i="8"/>
  <c r="AT18" i="8"/>
  <c r="AT22" i="8"/>
  <c r="AT19" i="8"/>
  <c r="AT23" i="8"/>
  <c r="AT20" i="8"/>
  <c r="AT39" i="8"/>
  <c r="AT40" i="8"/>
  <c r="AT56" i="8"/>
  <c r="AT41" i="8"/>
  <c r="AT42" i="8"/>
  <c r="AT24" i="8"/>
  <c r="AT57" i="8"/>
  <c r="AT43" i="8"/>
  <c r="AT25" i="8"/>
  <c r="AT26" i="8"/>
  <c r="AT27" i="8"/>
  <c r="AT28" i="8"/>
  <c r="AT44" i="8"/>
  <c r="AT45" i="8"/>
  <c r="AT46" i="8"/>
  <c r="AT29" i="8"/>
  <c r="AT30" i="8"/>
  <c r="AT31" i="8"/>
  <c r="AT32" i="8"/>
  <c r="AT33" i="8"/>
  <c r="AT47" i="8"/>
  <c r="AT48" i="8"/>
  <c r="AT34" i="8"/>
  <c r="AT49" i="8"/>
  <c r="AT35" i="8"/>
  <c r="AT50" i="8"/>
  <c r="AT36" i="8"/>
  <c r="AT51" i="8"/>
  <c r="AT52" i="8"/>
  <c r="AT53" i="8"/>
  <c r="AT54" i="8"/>
  <c r="AT37" i="8"/>
  <c r="AT55" i="8"/>
  <c r="AT38" i="8"/>
  <c r="AT58" i="8"/>
  <c r="AT59" i="8"/>
  <c r="AT60" i="8"/>
  <c r="AT61" i="8"/>
  <c r="AT62" i="8"/>
  <c r="AT63" i="8"/>
  <c r="AT64" i="8"/>
  <c r="AT65" i="8"/>
  <c r="AT66" i="8"/>
  <c r="AT67" i="8"/>
  <c r="AT68" i="8"/>
  <c r="AT69" i="8"/>
  <c r="AT70" i="8"/>
  <c r="AT71" i="8"/>
  <c r="AT72" i="8"/>
  <c r="AT73" i="8"/>
  <c r="AT74" i="8"/>
  <c r="AT75" i="8"/>
  <c r="AT76" i="8"/>
  <c r="AT77" i="8"/>
  <c r="AT78" i="8"/>
  <c r="AT79" i="8"/>
  <c r="AT80" i="8"/>
  <c r="AT81" i="8"/>
  <c r="AT82" i="8"/>
  <c r="AT83" i="8"/>
  <c r="AT84" i="8"/>
  <c r="AT85" i="8"/>
  <c r="AT86" i="8"/>
  <c r="AT87" i="8"/>
  <c r="AT95" i="8"/>
  <c r="AT88" i="8"/>
  <c r="AT96" i="8"/>
  <c r="AT97" i="8"/>
  <c r="AT98" i="8"/>
  <c r="AT99" i="8"/>
  <c r="AT89" i="8"/>
  <c r="AT100" i="8"/>
  <c r="AT101" i="8"/>
  <c r="AT102" i="8"/>
  <c r="AT103" i="8"/>
  <c r="AT90" i="8"/>
  <c r="AT91" i="8"/>
  <c r="AT104" i="8"/>
  <c r="AT92" i="8"/>
  <c r="AT93" i="8"/>
  <c r="AT105" i="8"/>
  <c r="AT94" i="8"/>
  <c r="AT106" i="8"/>
  <c r="AT107" i="8"/>
  <c r="AT108" i="8"/>
  <c r="AT109" i="8"/>
  <c r="AT110" i="8"/>
  <c r="AT111" i="8"/>
  <c r="AT112" i="8"/>
  <c r="AT113" i="8"/>
  <c r="AT114" i="8"/>
  <c r="AT115" i="8"/>
  <c r="AT116" i="8"/>
  <c r="AT117" i="8"/>
  <c r="AT118" i="8"/>
  <c r="AT119" i="8"/>
  <c r="AT120" i="8"/>
  <c r="AT121" i="8"/>
  <c r="AT122" i="8"/>
  <c r="AT123" i="8"/>
  <c r="AT124" i="8"/>
  <c r="AT125" i="8"/>
  <c r="AT126" i="8"/>
  <c r="AT127" i="8"/>
  <c r="AT128" i="8"/>
  <c r="AS2" i="8"/>
  <c r="AS3" i="8"/>
  <c r="AS4" i="8"/>
  <c r="AS5" i="8"/>
  <c r="AS8" i="8"/>
  <c r="AS6" i="8"/>
  <c r="AS11" i="8"/>
  <c r="AS9" i="8"/>
  <c r="AS12" i="8"/>
  <c r="AS10" i="8"/>
  <c r="AS7" i="8"/>
  <c r="AS13" i="8"/>
  <c r="AS14" i="8"/>
  <c r="AS21" i="8"/>
  <c r="AS15" i="8"/>
  <c r="AS16" i="8"/>
  <c r="AS17" i="8"/>
  <c r="AS18" i="8"/>
  <c r="AS22" i="8"/>
  <c r="AS19" i="8"/>
  <c r="AS23" i="8"/>
  <c r="AS20" i="8"/>
  <c r="AS39" i="8"/>
  <c r="AS40" i="8"/>
  <c r="AS56" i="8"/>
  <c r="AS41" i="8"/>
  <c r="AS42" i="8"/>
  <c r="AS24" i="8"/>
  <c r="AS57" i="8"/>
  <c r="AS43" i="8"/>
  <c r="AS25" i="8"/>
  <c r="AS26" i="8"/>
  <c r="AS27" i="8"/>
  <c r="AS28" i="8"/>
  <c r="AS44" i="8"/>
  <c r="AS45" i="8"/>
  <c r="AS46" i="8"/>
  <c r="AS29" i="8"/>
  <c r="AS30" i="8"/>
  <c r="AS31" i="8"/>
  <c r="AS32" i="8"/>
  <c r="AS33" i="8"/>
  <c r="AS47" i="8"/>
  <c r="AS48" i="8"/>
  <c r="AS34" i="8"/>
  <c r="AS49" i="8"/>
  <c r="AS35" i="8"/>
  <c r="AS50" i="8"/>
  <c r="AS36" i="8"/>
  <c r="AS51" i="8"/>
  <c r="AS52" i="8"/>
  <c r="AS53" i="8"/>
  <c r="AS54" i="8"/>
  <c r="AS37" i="8"/>
  <c r="AS55" i="8"/>
  <c r="AS38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2" i="8"/>
  <c r="AS83" i="8"/>
  <c r="AS84" i="8"/>
  <c r="AS85" i="8"/>
  <c r="AS86" i="8"/>
  <c r="AS87" i="8"/>
  <c r="AS95" i="8"/>
  <c r="AS88" i="8"/>
  <c r="AS96" i="8"/>
  <c r="AS97" i="8"/>
  <c r="AS98" i="8"/>
  <c r="AS99" i="8"/>
  <c r="AS89" i="8"/>
  <c r="AS100" i="8"/>
  <c r="AS101" i="8"/>
  <c r="AS102" i="8"/>
  <c r="AS103" i="8"/>
  <c r="AS90" i="8"/>
  <c r="AS91" i="8"/>
  <c r="AS104" i="8"/>
  <c r="AS92" i="8"/>
  <c r="AS93" i="8"/>
  <c r="AS105" i="8"/>
  <c r="AS94" i="8"/>
  <c r="AS106" i="8"/>
  <c r="AS107" i="8"/>
  <c r="AS108" i="8"/>
  <c r="AS109" i="8"/>
  <c r="AS110" i="8"/>
  <c r="AS111" i="8"/>
  <c r="AS112" i="8"/>
  <c r="AS113" i="8"/>
  <c r="AS114" i="8"/>
  <c r="AS115" i="8"/>
  <c r="AS116" i="8"/>
  <c r="AS117" i="8"/>
  <c r="AS118" i="8"/>
  <c r="AS119" i="8"/>
  <c r="AS120" i="8"/>
  <c r="AS121" i="8"/>
  <c r="AS122" i="8"/>
  <c r="AS123" i="8"/>
  <c r="AS124" i="8"/>
  <c r="AS125" i="8"/>
  <c r="AS126" i="8"/>
  <c r="AS127" i="8"/>
  <c r="AS128" i="8"/>
  <c r="AR2" i="8"/>
  <c r="AR3" i="8"/>
  <c r="AR4" i="8"/>
  <c r="AR5" i="8"/>
  <c r="AR8" i="8"/>
  <c r="AR6" i="8"/>
  <c r="AR11" i="8"/>
  <c r="AR9" i="8"/>
  <c r="AR12" i="8"/>
  <c r="AR10" i="8"/>
  <c r="AR7" i="8"/>
  <c r="AR13" i="8"/>
  <c r="AR14" i="8"/>
  <c r="AR21" i="8"/>
  <c r="AR15" i="8"/>
  <c r="AR16" i="8"/>
  <c r="AR17" i="8"/>
  <c r="AR18" i="8"/>
  <c r="AR22" i="8"/>
  <c r="AR19" i="8"/>
  <c r="AR23" i="8"/>
  <c r="AR20" i="8"/>
  <c r="AR39" i="8"/>
  <c r="AR40" i="8"/>
  <c r="AR56" i="8"/>
  <c r="AR41" i="8"/>
  <c r="AR42" i="8"/>
  <c r="AR24" i="8"/>
  <c r="AR57" i="8"/>
  <c r="AR43" i="8"/>
  <c r="AR25" i="8"/>
  <c r="AR26" i="8"/>
  <c r="AR27" i="8"/>
  <c r="AR28" i="8"/>
  <c r="AR44" i="8"/>
  <c r="AR45" i="8"/>
  <c r="AR46" i="8"/>
  <c r="AR29" i="8"/>
  <c r="AR30" i="8"/>
  <c r="AR31" i="8"/>
  <c r="AR32" i="8"/>
  <c r="AR33" i="8"/>
  <c r="AR47" i="8"/>
  <c r="AR48" i="8"/>
  <c r="AR34" i="8"/>
  <c r="AR49" i="8"/>
  <c r="AR35" i="8"/>
  <c r="AR50" i="8"/>
  <c r="AR36" i="8"/>
  <c r="AR51" i="8"/>
  <c r="AR52" i="8"/>
  <c r="AR53" i="8"/>
  <c r="AR54" i="8"/>
  <c r="AR37" i="8"/>
  <c r="AR55" i="8"/>
  <c r="AR38" i="8"/>
  <c r="AR58" i="8"/>
  <c r="AR59" i="8"/>
  <c r="AR60" i="8"/>
  <c r="AR61" i="8"/>
  <c r="AR62" i="8"/>
  <c r="AR63" i="8"/>
  <c r="AR64" i="8"/>
  <c r="AR65" i="8"/>
  <c r="AR66" i="8"/>
  <c r="AR67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87" i="8"/>
  <c r="AR95" i="8"/>
  <c r="AR88" i="8"/>
  <c r="AR96" i="8"/>
  <c r="AR97" i="8"/>
  <c r="AR98" i="8"/>
  <c r="AR99" i="8"/>
  <c r="AR89" i="8"/>
  <c r="AR100" i="8"/>
  <c r="AR101" i="8"/>
  <c r="AR102" i="8"/>
  <c r="AR103" i="8"/>
  <c r="AR90" i="8"/>
  <c r="AR91" i="8"/>
  <c r="AR104" i="8"/>
  <c r="AR92" i="8"/>
  <c r="AR93" i="8"/>
  <c r="AR105" i="8"/>
  <c r="AR94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Q2" i="8"/>
  <c r="AQ3" i="8"/>
  <c r="AQ4" i="8"/>
  <c r="AQ5" i="8"/>
  <c r="AQ8" i="8"/>
  <c r="AQ6" i="8"/>
  <c r="AQ11" i="8"/>
  <c r="AQ9" i="8"/>
  <c r="AQ12" i="8"/>
  <c r="AQ10" i="8"/>
  <c r="AQ7" i="8"/>
  <c r="AQ13" i="8"/>
  <c r="AQ14" i="8"/>
  <c r="AQ21" i="8"/>
  <c r="AQ15" i="8"/>
  <c r="AQ16" i="8"/>
  <c r="AQ17" i="8"/>
  <c r="AQ18" i="8"/>
  <c r="AQ22" i="8"/>
  <c r="AQ19" i="8"/>
  <c r="AQ23" i="8"/>
  <c r="AQ20" i="8"/>
  <c r="AQ39" i="8"/>
  <c r="AQ40" i="8"/>
  <c r="AQ56" i="8"/>
  <c r="AQ41" i="8"/>
  <c r="AQ42" i="8"/>
  <c r="AQ24" i="8"/>
  <c r="AQ57" i="8"/>
  <c r="AQ43" i="8"/>
  <c r="AQ25" i="8"/>
  <c r="AQ26" i="8"/>
  <c r="AQ27" i="8"/>
  <c r="AQ28" i="8"/>
  <c r="AQ44" i="8"/>
  <c r="AQ45" i="8"/>
  <c r="AQ46" i="8"/>
  <c r="AQ29" i="8"/>
  <c r="AQ30" i="8"/>
  <c r="AQ31" i="8"/>
  <c r="AQ32" i="8"/>
  <c r="AQ33" i="8"/>
  <c r="AQ47" i="8"/>
  <c r="AQ48" i="8"/>
  <c r="AQ34" i="8"/>
  <c r="AQ49" i="8"/>
  <c r="AQ35" i="8"/>
  <c r="AQ50" i="8"/>
  <c r="AQ36" i="8"/>
  <c r="AQ51" i="8"/>
  <c r="AQ52" i="8"/>
  <c r="AQ53" i="8"/>
  <c r="AQ54" i="8"/>
  <c r="AQ37" i="8"/>
  <c r="AQ55" i="8"/>
  <c r="AQ38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95" i="8"/>
  <c r="AQ88" i="8"/>
  <c r="AQ96" i="8"/>
  <c r="AQ97" i="8"/>
  <c r="AQ98" i="8"/>
  <c r="AQ99" i="8"/>
  <c r="AQ89" i="8"/>
  <c r="AQ100" i="8"/>
  <c r="AQ101" i="8"/>
  <c r="AQ102" i="8"/>
  <c r="AQ103" i="8"/>
  <c r="AQ90" i="8"/>
  <c r="AQ91" i="8"/>
  <c r="AQ104" i="8"/>
  <c r="AQ92" i="8"/>
  <c r="AQ93" i="8"/>
  <c r="AQ105" i="8"/>
  <c r="AQ94" i="8"/>
  <c r="AQ106" i="8"/>
  <c r="AQ107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23" i="8"/>
  <c r="AQ124" i="8"/>
  <c r="AQ125" i="8"/>
  <c r="AQ126" i="8"/>
  <c r="AQ127" i="8"/>
  <c r="AQ128" i="8"/>
  <c r="AP2" i="8"/>
  <c r="AP3" i="8"/>
  <c r="AP4" i="8"/>
  <c r="AP5" i="8"/>
  <c r="AP8" i="8"/>
  <c r="AP6" i="8"/>
  <c r="AP11" i="8"/>
  <c r="AP9" i="8"/>
  <c r="AP12" i="8"/>
  <c r="AP10" i="8"/>
  <c r="AP7" i="8"/>
  <c r="AP13" i="8"/>
  <c r="AP14" i="8"/>
  <c r="AP21" i="8"/>
  <c r="AP15" i="8"/>
  <c r="AP16" i="8"/>
  <c r="AP17" i="8"/>
  <c r="AP18" i="8"/>
  <c r="AP22" i="8"/>
  <c r="AP19" i="8"/>
  <c r="AP23" i="8"/>
  <c r="AP20" i="8"/>
  <c r="AP39" i="8"/>
  <c r="AP40" i="8"/>
  <c r="AP56" i="8"/>
  <c r="AP41" i="8"/>
  <c r="AP42" i="8"/>
  <c r="AP24" i="8"/>
  <c r="AP57" i="8"/>
  <c r="AP43" i="8"/>
  <c r="AP25" i="8"/>
  <c r="AP26" i="8"/>
  <c r="AP27" i="8"/>
  <c r="AP28" i="8"/>
  <c r="AP44" i="8"/>
  <c r="AP45" i="8"/>
  <c r="AP46" i="8"/>
  <c r="AP29" i="8"/>
  <c r="AP30" i="8"/>
  <c r="AP31" i="8"/>
  <c r="AP32" i="8"/>
  <c r="AP33" i="8"/>
  <c r="AP47" i="8"/>
  <c r="AP48" i="8"/>
  <c r="AP34" i="8"/>
  <c r="AP49" i="8"/>
  <c r="AP35" i="8"/>
  <c r="AP50" i="8"/>
  <c r="AP36" i="8"/>
  <c r="AP51" i="8"/>
  <c r="AP52" i="8"/>
  <c r="AP53" i="8"/>
  <c r="AP54" i="8"/>
  <c r="AP37" i="8"/>
  <c r="AP55" i="8"/>
  <c r="AP38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95" i="8"/>
  <c r="AP88" i="8"/>
  <c r="AP96" i="8"/>
  <c r="AP97" i="8"/>
  <c r="AP98" i="8"/>
  <c r="AP99" i="8"/>
  <c r="AP89" i="8"/>
  <c r="AP100" i="8"/>
  <c r="AP101" i="8"/>
  <c r="AP102" i="8"/>
  <c r="AP103" i="8"/>
  <c r="AP90" i="8"/>
  <c r="AP91" i="8"/>
  <c r="AP104" i="8"/>
  <c r="AP92" i="8"/>
  <c r="AP93" i="8"/>
  <c r="AP105" i="8"/>
  <c r="AP94" i="8"/>
  <c r="AP106" i="8"/>
  <c r="AP107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O2" i="8"/>
  <c r="AO3" i="8"/>
  <c r="AO4" i="8"/>
  <c r="AO5" i="8"/>
  <c r="AO8" i="8"/>
  <c r="AO6" i="8"/>
  <c r="AO11" i="8"/>
  <c r="AO9" i="8"/>
  <c r="AO12" i="8"/>
  <c r="AO10" i="8"/>
  <c r="AO7" i="8"/>
  <c r="AO13" i="8"/>
  <c r="AO14" i="8"/>
  <c r="AO21" i="8"/>
  <c r="AO15" i="8"/>
  <c r="AO16" i="8"/>
  <c r="AO17" i="8"/>
  <c r="AO18" i="8"/>
  <c r="AO22" i="8"/>
  <c r="AO19" i="8"/>
  <c r="AO23" i="8"/>
  <c r="AO20" i="8"/>
  <c r="AO39" i="8"/>
  <c r="AO40" i="8"/>
  <c r="AO56" i="8"/>
  <c r="AO41" i="8"/>
  <c r="AO42" i="8"/>
  <c r="AO24" i="8"/>
  <c r="AO57" i="8"/>
  <c r="AO43" i="8"/>
  <c r="AO25" i="8"/>
  <c r="AO26" i="8"/>
  <c r="AO27" i="8"/>
  <c r="AO28" i="8"/>
  <c r="AO44" i="8"/>
  <c r="AO45" i="8"/>
  <c r="AO46" i="8"/>
  <c r="AO29" i="8"/>
  <c r="AO30" i="8"/>
  <c r="AO31" i="8"/>
  <c r="AO32" i="8"/>
  <c r="AO33" i="8"/>
  <c r="AO47" i="8"/>
  <c r="AO48" i="8"/>
  <c r="AO34" i="8"/>
  <c r="AO49" i="8"/>
  <c r="AO35" i="8"/>
  <c r="AO50" i="8"/>
  <c r="AO36" i="8"/>
  <c r="AO51" i="8"/>
  <c r="AO52" i="8"/>
  <c r="AO53" i="8"/>
  <c r="AO54" i="8"/>
  <c r="AO37" i="8"/>
  <c r="AO55" i="8"/>
  <c r="AO38" i="8"/>
  <c r="AO58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95" i="8"/>
  <c r="AO88" i="8"/>
  <c r="AO96" i="8"/>
  <c r="AO97" i="8"/>
  <c r="AO98" i="8"/>
  <c r="AO99" i="8"/>
  <c r="AO89" i="8"/>
  <c r="AO100" i="8"/>
  <c r="AO101" i="8"/>
  <c r="AO102" i="8"/>
  <c r="AO103" i="8"/>
  <c r="AO90" i="8"/>
  <c r="AO91" i="8"/>
  <c r="AO104" i="8"/>
  <c r="AO92" i="8"/>
  <c r="AO93" i="8"/>
  <c r="AO105" i="8"/>
  <c r="AO94" i="8"/>
  <c r="AO106" i="8"/>
  <c r="AO107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N2" i="8"/>
  <c r="AN3" i="8"/>
  <c r="AN4" i="8"/>
  <c r="AN5" i="8"/>
  <c r="AN8" i="8"/>
  <c r="AN6" i="8"/>
  <c r="AN11" i="8"/>
  <c r="AN9" i="8"/>
  <c r="AN12" i="8"/>
  <c r="AN10" i="8"/>
  <c r="AN7" i="8"/>
  <c r="AN13" i="8"/>
  <c r="AN14" i="8"/>
  <c r="AN21" i="8"/>
  <c r="AN15" i="8"/>
  <c r="AN16" i="8"/>
  <c r="AN17" i="8"/>
  <c r="AN18" i="8"/>
  <c r="AN22" i="8"/>
  <c r="AN19" i="8"/>
  <c r="AN23" i="8"/>
  <c r="AN20" i="8"/>
  <c r="AN39" i="8"/>
  <c r="AN40" i="8"/>
  <c r="AN56" i="8"/>
  <c r="AN41" i="8"/>
  <c r="AN42" i="8"/>
  <c r="AN24" i="8"/>
  <c r="AN57" i="8"/>
  <c r="AN43" i="8"/>
  <c r="AN25" i="8"/>
  <c r="AN26" i="8"/>
  <c r="AN27" i="8"/>
  <c r="AN28" i="8"/>
  <c r="AN44" i="8"/>
  <c r="AN45" i="8"/>
  <c r="AN46" i="8"/>
  <c r="AN29" i="8"/>
  <c r="AN30" i="8"/>
  <c r="AN31" i="8"/>
  <c r="AN32" i="8"/>
  <c r="AN33" i="8"/>
  <c r="AN47" i="8"/>
  <c r="AN48" i="8"/>
  <c r="AN34" i="8"/>
  <c r="AN49" i="8"/>
  <c r="AN35" i="8"/>
  <c r="AN50" i="8"/>
  <c r="AN36" i="8"/>
  <c r="AN51" i="8"/>
  <c r="AN52" i="8"/>
  <c r="AN53" i="8"/>
  <c r="AN54" i="8"/>
  <c r="AN37" i="8"/>
  <c r="AN55" i="8"/>
  <c r="AN38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95" i="8"/>
  <c r="AN88" i="8"/>
  <c r="AN96" i="8"/>
  <c r="AN97" i="8"/>
  <c r="AN98" i="8"/>
  <c r="AN99" i="8"/>
  <c r="AN89" i="8"/>
  <c r="AN100" i="8"/>
  <c r="AN101" i="8"/>
  <c r="AN102" i="8"/>
  <c r="AN103" i="8"/>
  <c r="AN90" i="8"/>
  <c r="AN91" i="8"/>
  <c r="AN104" i="8"/>
  <c r="AN92" i="8"/>
  <c r="AN93" i="8"/>
  <c r="AN105" i="8"/>
  <c r="AN94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M2" i="8"/>
  <c r="AM3" i="8"/>
  <c r="AM4" i="8"/>
  <c r="AM5" i="8"/>
  <c r="AM8" i="8"/>
  <c r="AM6" i="8"/>
  <c r="AM11" i="8"/>
  <c r="AM9" i="8"/>
  <c r="AM12" i="8"/>
  <c r="AM10" i="8"/>
  <c r="AM7" i="8"/>
  <c r="AM13" i="8"/>
  <c r="AM14" i="8"/>
  <c r="AM21" i="8"/>
  <c r="AM15" i="8"/>
  <c r="AM16" i="8"/>
  <c r="AM17" i="8"/>
  <c r="AM18" i="8"/>
  <c r="AM22" i="8"/>
  <c r="AM19" i="8"/>
  <c r="AM23" i="8"/>
  <c r="AM20" i="8"/>
  <c r="AM39" i="8"/>
  <c r="AM40" i="8"/>
  <c r="AM56" i="8"/>
  <c r="AM41" i="8"/>
  <c r="AM42" i="8"/>
  <c r="AM24" i="8"/>
  <c r="AM57" i="8"/>
  <c r="AM43" i="8"/>
  <c r="AM25" i="8"/>
  <c r="AM26" i="8"/>
  <c r="AM27" i="8"/>
  <c r="AM28" i="8"/>
  <c r="AM44" i="8"/>
  <c r="AM45" i="8"/>
  <c r="AM46" i="8"/>
  <c r="AM29" i="8"/>
  <c r="AM30" i="8"/>
  <c r="AM31" i="8"/>
  <c r="AM32" i="8"/>
  <c r="AM33" i="8"/>
  <c r="AM47" i="8"/>
  <c r="AM48" i="8"/>
  <c r="AM34" i="8"/>
  <c r="AM49" i="8"/>
  <c r="AM35" i="8"/>
  <c r="AM50" i="8"/>
  <c r="AM36" i="8"/>
  <c r="AM51" i="8"/>
  <c r="AM52" i="8"/>
  <c r="AM53" i="8"/>
  <c r="AM54" i="8"/>
  <c r="AM37" i="8"/>
  <c r="AM55" i="8"/>
  <c r="AM38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95" i="8"/>
  <c r="AM88" i="8"/>
  <c r="AM96" i="8"/>
  <c r="AM97" i="8"/>
  <c r="AM98" i="8"/>
  <c r="AM99" i="8"/>
  <c r="AM89" i="8"/>
  <c r="AM100" i="8"/>
  <c r="AM101" i="8"/>
  <c r="AM102" i="8"/>
  <c r="AM103" i="8"/>
  <c r="AM90" i="8"/>
  <c r="AM91" i="8"/>
  <c r="AM104" i="8"/>
  <c r="AM92" i="8"/>
  <c r="AM93" i="8"/>
  <c r="AM105" i="8"/>
  <c r="AM94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L2" i="8"/>
  <c r="AL3" i="8"/>
  <c r="AL4" i="8"/>
  <c r="AL5" i="8"/>
  <c r="AL8" i="8"/>
  <c r="AL6" i="8"/>
  <c r="AL11" i="8"/>
  <c r="AL9" i="8"/>
  <c r="AL12" i="8"/>
  <c r="AL10" i="8"/>
  <c r="AL7" i="8"/>
  <c r="AL13" i="8"/>
  <c r="AL14" i="8"/>
  <c r="AL21" i="8"/>
  <c r="AL15" i="8"/>
  <c r="AL16" i="8"/>
  <c r="AL17" i="8"/>
  <c r="AL18" i="8"/>
  <c r="AL22" i="8"/>
  <c r="AL19" i="8"/>
  <c r="AL23" i="8"/>
  <c r="AL20" i="8"/>
  <c r="AL39" i="8"/>
  <c r="AL40" i="8"/>
  <c r="AL56" i="8"/>
  <c r="AL41" i="8"/>
  <c r="AL42" i="8"/>
  <c r="AL24" i="8"/>
  <c r="AL57" i="8"/>
  <c r="AL43" i="8"/>
  <c r="AL25" i="8"/>
  <c r="AL26" i="8"/>
  <c r="AL27" i="8"/>
  <c r="AL28" i="8"/>
  <c r="AL44" i="8"/>
  <c r="AL45" i="8"/>
  <c r="AL46" i="8"/>
  <c r="AL29" i="8"/>
  <c r="AL30" i="8"/>
  <c r="AL31" i="8"/>
  <c r="AL32" i="8"/>
  <c r="AL33" i="8"/>
  <c r="AL47" i="8"/>
  <c r="AL48" i="8"/>
  <c r="AL34" i="8"/>
  <c r="AL49" i="8"/>
  <c r="AL35" i="8"/>
  <c r="AL50" i="8"/>
  <c r="AL36" i="8"/>
  <c r="AL51" i="8"/>
  <c r="AL52" i="8"/>
  <c r="AL53" i="8"/>
  <c r="AL54" i="8"/>
  <c r="AL37" i="8"/>
  <c r="AL55" i="8"/>
  <c r="AL38" i="8"/>
  <c r="AL58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3" i="8"/>
  <c r="AL74" i="8"/>
  <c r="AL75" i="8"/>
  <c r="AL76" i="8"/>
  <c r="AL77" i="8"/>
  <c r="AL78" i="8"/>
  <c r="AL79" i="8"/>
  <c r="AL80" i="8"/>
  <c r="AL81" i="8"/>
  <c r="AL82" i="8"/>
  <c r="AL83" i="8"/>
  <c r="AL84" i="8"/>
  <c r="AL85" i="8"/>
  <c r="AL86" i="8"/>
  <c r="AL87" i="8"/>
  <c r="AL95" i="8"/>
  <c r="AL88" i="8"/>
  <c r="AL96" i="8"/>
  <c r="AL97" i="8"/>
  <c r="AL98" i="8"/>
  <c r="AL99" i="8"/>
  <c r="AL89" i="8"/>
  <c r="AL100" i="8"/>
  <c r="AL101" i="8"/>
  <c r="AL102" i="8"/>
  <c r="AL103" i="8"/>
  <c r="AL90" i="8"/>
  <c r="AL91" i="8"/>
  <c r="AL104" i="8"/>
  <c r="AL92" i="8"/>
  <c r="AL93" i="8"/>
  <c r="AL105" i="8"/>
  <c r="AL94" i="8"/>
  <c r="AL106" i="8"/>
  <c r="AL107" i="8"/>
  <c r="AL108" i="8"/>
  <c r="AL109" i="8"/>
  <c r="AL110" i="8"/>
  <c r="AL111" i="8"/>
  <c r="AL112" i="8"/>
  <c r="AL113" i="8"/>
  <c r="AL114" i="8"/>
  <c r="AL115" i="8"/>
  <c r="AL116" i="8"/>
  <c r="AL117" i="8"/>
  <c r="AL118" i="8"/>
  <c r="AL119" i="8"/>
  <c r="AL120" i="8"/>
  <c r="AL121" i="8"/>
  <c r="AL122" i="8"/>
  <c r="AL123" i="8"/>
  <c r="AL124" i="8"/>
  <c r="AL125" i="8"/>
  <c r="AL126" i="8"/>
  <c r="AL127" i="8"/>
  <c r="AL128" i="8"/>
  <c r="AK2" i="8"/>
  <c r="AK3" i="8"/>
  <c r="AK4" i="8"/>
  <c r="AK5" i="8"/>
  <c r="AK8" i="8"/>
  <c r="AK6" i="8"/>
  <c r="AK11" i="8"/>
  <c r="AK9" i="8"/>
  <c r="AK12" i="8"/>
  <c r="AK10" i="8"/>
  <c r="AK7" i="8"/>
  <c r="AK13" i="8"/>
  <c r="AK14" i="8"/>
  <c r="AK21" i="8"/>
  <c r="AK15" i="8"/>
  <c r="AK16" i="8"/>
  <c r="AK17" i="8"/>
  <c r="AK18" i="8"/>
  <c r="AK22" i="8"/>
  <c r="AK19" i="8"/>
  <c r="AK23" i="8"/>
  <c r="AK20" i="8"/>
  <c r="AK39" i="8"/>
  <c r="AK40" i="8"/>
  <c r="AK56" i="8"/>
  <c r="AK41" i="8"/>
  <c r="AK42" i="8"/>
  <c r="AK24" i="8"/>
  <c r="AK57" i="8"/>
  <c r="AK43" i="8"/>
  <c r="AK25" i="8"/>
  <c r="AK26" i="8"/>
  <c r="AK27" i="8"/>
  <c r="AK28" i="8"/>
  <c r="AK44" i="8"/>
  <c r="AK45" i="8"/>
  <c r="AK46" i="8"/>
  <c r="AK29" i="8"/>
  <c r="AK30" i="8"/>
  <c r="AK31" i="8"/>
  <c r="AK32" i="8"/>
  <c r="AK33" i="8"/>
  <c r="AK47" i="8"/>
  <c r="AK48" i="8"/>
  <c r="AK34" i="8"/>
  <c r="AK49" i="8"/>
  <c r="AK35" i="8"/>
  <c r="AK50" i="8"/>
  <c r="AK36" i="8"/>
  <c r="AK51" i="8"/>
  <c r="AK52" i="8"/>
  <c r="AK53" i="8"/>
  <c r="AK54" i="8"/>
  <c r="AK37" i="8"/>
  <c r="AK55" i="8"/>
  <c r="AK38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95" i="8"/>
  <c r="AK88" i="8"/>
  <c r="AK96" i="8"/>
  <c r="AK97" i="8"/>
  <c r="AK98" i="8"/>
  <c r="AK99" i="8"/>
  <c r="AK89" i="8"/>
  <c r="AK100" i="8"/>
  <c r="AK101" i="8"/>
  <c r="AK102" i="8"/>
  <c r="AK103" i="8"/>
  <c r="AK90" i="8"/>
  <c r="AK91" i="8"/>
  <c r="AK104" i="8"/>
  <c r="AK92" i="8"/>
  <c r="AK93" i="8"/>
  <c r="AK105" i="8"/>
  <c r="AK94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J2" i="8"/>
  <c r="AJ3" i="8"/>
  <c r="AJ4" i="8"/>
  <c r="AJ5" i="8"/>
  <c r="AJ8" i="8"/>
  <c r="AJ6" i="8"/>
  <c r="AJ11" i="8"/>
  <c r="AJ9" i="8"/>
  <c r="AJ12" i="8"/>
  <c r="AJ10" i="8"/>
  <c r="AJ7" i="8"/>
  <c r="AJ13" i="8"/>
  <c r="AJ14" i="8"/>
  <c r="AJ21" i="8"/>
  <c r="AJ15" i="8"/>
  <c r="AJ16" i="8"/>
  <c r="AJ17" i="8"/>
  <c r="AJ18" i="8"/>
  <c r="AJ22" i="8"/>
  <c r="AJ19" i="8"/>
  <c r="AJ23" i="8"/>
  <c r="AJ20" i="8"/>
  <c r="AJ39" i="8"/>
  <c r="AJ40" i="8"/>
  <c r="AJ56" i="8"/>
  <c r="AJ41" i="8"/>
  <c r="AJ42" i="8"/>
  <c r="AJ24" i="8"/>
  <c r="AJ57" i="8"/>
  <c r="AJ43" i="8"/>
  <c r="AJ25" i="8"/>
  <c r="AJ26" i="8"/>
  <c r="AJ27" i="8"/>
  <c r="AJ28" i="8"/>
  <c r="AJ44" i="8"/>
  <c r="AJ45" i="8"/>
  <c r="AJ46" i="8"/>
  <c r="AJ29" i="8"/>
  <c r="AJ30" i="8"/>
  <c r="AJ31" i="8"/>
  <c r="AJ32" i="8"/>
  <c r="AJ33" i="8"/>
  <c r="AJ47" i="8"/>
  <c r="AJ48" i="8"/>
  <c r="AJ34" i="8"/>
  <c r="AJ49" i="8"/>
  <c r="AJ35" i="8"/>
  <c r="AJ50" i="8"/>
  <c r="AJ36" i="8"/>
  <c r="AJ51" i="8"/>
  <c r="AJ52" i="8"/>
  <c r="AJ53" i="8"/>
  <c r="AJ54" i="8"/>
  <c r="AJ37" i="8"/>
  <c r="AJ55" i="8"/>
  <c r="AJ38" i="8"/>
  <c r="AJ58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95" i="8"/>
  <c r="AJ88" i="8"/>
  <c r="AJ96" i="8"/>
  <c r="AJ97" i="8"/>
  <c r="AJ98" i="8"/>
  <c r="AJ99" i="8"/>
  <c r="AJ89" i="8"/>
  <c r="AJ100" i="8"/>
  <c r="AJ101" i="8"/>
  <c r="AJ102" i="8"/>
  <c r="AJ103" i="8"/>
  <c r="AJ90" i="8"/>
  <c r="AJ91" i="8"/>
  <c r="AJ104" i="8"/>
  <c r="AJ92" i="8"/>
  <c r="AJ93" i="8"/>
  <c r="AJ105" i="8"/>
  <c r="AJ94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I2" i="8"/>
  <c r="AI3" i="8"/>
  <c r="AI4" i="8"/>
  <c r="AI5" i="8"/>
  <c r="AI8" i="8"/>
  <c r="AI6" i="8"/>
  <c r="AI11" i="8"/>
  <c r="AI9" i="8"/>
  <c r="AI12" i="8"/>
  <c r="AI10" i="8"/>
  <c r="AI7" i="8"/>
  <c r="AI13" i="8"/>
  <c r="AI14" i="8"/>
  <c r="AI21" i="8"/>
  <c r="AI15" i="8"/>
  <c r="AI16" i="8"/>
  <c r="AI17" i="8"/>
  <c r="AI18" i="8"/>
  <c r="AI22" i="8"/>
  <c r="AI19" i="8"/>
  <c r="AI23" i="8"/>
  <c r="AI20" i="8"/>
  <c r="AI39" i="8"/>
  <c r="AI40" i="8"/>
  <c r="AI56" i="8"/>
  <c r="AI41" i="8"/>
  <c r="AI42" i="8"/>
  <c r="AI24" i="8"/>
  <c r="AI57" i="8"/>
  <c r="AI43" i="8"/>
  <c r="AI25" i="8"/>
  <c r="AI26" i="8"/>
  <c r="AI27" i="8"/>
  <c r="AI28" i="8"/>
  <c r="AI44" i="8"/>
  <c r="AI45" i="8"/>
  <c r="AI46" i="8"/>
  <c r="AI29" i="8"/>
  <c r="AI30" i="8"/>
  <c r="AI31" i="8"/>
  <c r="AI32" i="8"/>
  <c r="AI33" i="8"/>
  <c r="AI47" i="8"/>
  <c r="AI48" i="8"/>
  <c r="AI34" i="8"/>
  <c r="AI49" i="8"/>
  <c r="AI35" i="8"/>
  <c r="AI50" i="8"/>
  <c r="AI36" i="8"/>
  <c r="AI51" i="8"/>
  <c r="AI52" i="8"/>
  <c r="AI53" i="8"/>
  <c r="AI54" i="8"/>
  <c r="AI37" i="8"/>
  <c r="AI55" i="8"/>
  <c r="AI38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95" i="8"/>
  <c r="AI88" i="8"/>
  <c r="AI96" i="8"/>
  <c r="AI97" i="8"/>
  <c r="AI98" i="8"/>
  <c r="AI99" i="8"/>
  <c r="AI89" i="8"/>
  <c r="AI100" i="8"/>
  <c r="AI101" i="8"/>
  <c r="AI102" i="8"/>
  <c r="AI103" i="8"/>
  <c r="AI90" i="8"/>
  <c r="AI91" i="8"/>
  <c r="AI104" i="8"/>
  <c r="AI92" i="8"/>
  <c r="AI93" i="8"/>
  <c r="AI105" i="8"/>
  <c r="AI94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H2" i="8"/>
  <c r="AH3" i="8"/>
  <c r="AH4" i="8"/>
  <c r="AH5" i="8"/>
  <c r="AH8" i="8"/>
  <c r="AH6" i="8"/>
  <c r="AH11" i="8"/>
  <c r="AH9" i="8"/>
  <c r="AH12" i="8"/>
  <c r="AH10" i="8"/>
  <c r="AH7" i="8"/>
  <c r="AH13" i="8"/>
  <c r="AH14" i="8"/>
  <c r="AH21" i="8"/>
  <c r="AH15" i="8"/>
  <c r="AH16" i="8"/>
  <c r="AH17" i="8"/>
  <c r="AH18" i="8"/>
  <c r="AH22" i="8"/>
  <c r="AH19" i="8"/>
  <c r="AH23" i="8"/>
  <c r="AH20" i="8"/>
  <c r="AH39" i="8"/>
  <c r="AH40" i="8"/>
  <c r="AH56" i="8"/>
  <c r="AH41" i="8"/>
  <c r="AH42" i="8"/>
  <c r="AH24" i="8"/>
  <c r="AH57" i="8"/>
  <c r="AH43" i="8"/>
  <c r="AH25" i="8"/>
  <c r="AH26" i="8"/>
  <c r="AH27" i="8"/>
  <c r="AH28" i="8"/>
  <c r="AH44" i="8"/>
  <c r="AH45" i="8"/>
  <c r="AH46" i="8"/>
  <c r="AH29" i="8"/>
  <c r="AH30" i="8"/>
  <c r="AH31" i="8"/>
  <c r="AH32" i="8"/>
  <c r="AH33" i="8"/>
  <c r="AH47" i="8"/>
  <c r="AH48" i="8"/>
  <c r="AH34" i="8"/>
  <c r="AH49" i="8"/>
  <c r="AH35" i="8"/>
  <c r="AH50" i="8"/>
  <c r="AH36" i="8"/>
  <c r="AH51" i="8"/>
  <c r="AH52" i="8"/>
  <c r="AH53" i="8"/>
  <c r="AH54" i="8"/>
  <c r="AH37" i="8"/>
  <c r="AH55" i="8"/>
  <c r="AH38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95" i="8"/>
  <c r="AH88" i="8"/>
  <c r="AH96" i="8"/>
  <c r="AH97" i="8"/>
  <c r="AH98" i="8"/>
  <c r="AH99" i="8"/>
  <c r="AH89" i="8"/>
  <c r="AH100" i="8"/>
  <c r="AH101" i="8"/>
  <c r="AH102" i="8"/>
  <c r="AH103" i="8"/>
  <c r="AH90" i="8"/>
  <c r="AH91" i="8"/>
  <c r="AH104" i="8"/>
  <c r="AH92" i="8"/>
  <c r="AH93" i="8"/>
  <c r="AH105" i="8"/>
  <c r="AH94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G2" i="8"/>
  <c r="AG3" i="8"/>
  <c r="AG4" i="8"/>
  <c r="AG5" i="8"/>
  <c r="AG8" i="8"/>
  <c r="AG6" i="8"/>
  <c r="AG11" i="8"/>
  <c r="AG9" i="8"/>
  <c r="AG12" i="8"/>
  <c r="AG10" i="8"/>
  <c r="AG7" i="8"/>
  <c r="AG13" i="8"/>
  <c r="AG14" i="8"/>
  <c r="AG21" i="8"/>
  <c r="AG15" i="8"/>
  <c r="AG16" i="8"/>
  <c r="AG17" i="8"/>
  <c r="AG18" i="8"/>
  <c r="AG22" i="8"/>
  <c r="AG19" i="8"/>
  <c r="AG23" i="8"/>
  <c r="AG20" i="8"/>
  <c r="AG39" i="8"/>
  <c r="AG40" i="8"/>
  <c r="AG56" i="8"/>
  <c r="AG41" i="8"/>
  <c r="AG42" i="8"/>
  <c r="AG24" i="8"/>
  <c r="AG57" i="8"/>
  <c r="AG43" i="8"/>
  <c r="AG25" i="8"/>
  <c r="AG26" i="8"/>
  <c r="AG27" i="8"/>
  <c r="AG28" i="8"/>
  <c r="AG44" i="8"/>
  <c r="AG45" i="8"/>
  <c r="AG46" i="8"/>
  <c r="AG29" i="8"/>
  <c r="AG30" i="8"/>
  <c r="AG31" i="8"/>
  <c r="AG32" i="8"/>
  <c r="AG33" i="8"/>
  <c r="AG47" i="8"/>
  <c r="AG48" i="8"/>
  <c r="AG34" i="8"/>
  <c r="AG49" i="8"/>
  <c r="AG35" i="8"/>
  <c r="AG50" i="8"/>
  <c r="AG36" i="8"/>
  <c r="AG51" i="8"/>
  <c r="AG52" i="8"/>
  <c r="AG53" i="8"/>
  <c r="AG54" i="8"/>
  <c r="AG37" i="8"/>
  <c r="AG55" i="8"/>
  <c r="AG38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95" i="8"/>
  <c r="AG88" i="8"/>
  <c r="AG96" i="8"/>
  <c r="AG97" i="8"/>
  <c r="AG98" i="8"/>
  <c r="AG99" i="8"/>
  <c r="AG89" i="8"/>
  <c r="AG100" i="8"/>
  <c r="AG101" i="8"/>
  <c r="AG102" i="8"/>
  <c r="AG103" i="8"/>
  <c r="AG90" i="8"/>
  <c r="AG91" i="8"/>
  <c r="AG104" i="8"/>
  <c r="AG92" i="8"/>
  <c r="AG93" i="8"/>
  <c r="AG105" i="8"/>
  <c r="AG94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F2" i="8"/>
  <c r="AF3" i="8"/>
  <c r="AF4" i="8"/>
  <c r="AF5" i="8"/>
  <c r="AF8" i="8"/>
  <c r="AF6" i="8"/>
  <c r="AF11" i="8"/>
  <c r="AF9" i="8"/>
  <c r="AF12" i="8"/>
  <c r="AF10" i="8"/>
  <c r="AF7" i="8"/>
  <c r="AF13" i="8"/>
  <c r="AF14" i="8"/>
  <c r="AF21" i="8"/>
  <c r="AF15" i="8"/>
  <c r="AF16" i="8"/>
  <c r="AF17" i="8"/>
  <c r="AF18" i="8"/>
  <c r="AF22" i="8"/>
  <c r="AF19" i="8"/>
  <c r="AF23" i="8"/>
  <c r="AF20" i="8"/>
  <c r="AF39" i="8"/>
  <c r="AF40" i="8"/>
  <c r="AF56" i="8"/>
  <c r="AF41" i="8"/>
  <c r="AF42" i="8"/>
  <c r="AF24" i="8"/>
  <c r="AF57" i="8"/>
  <c r="AF43" i="8"/>
  <c r="AF25" i="8"/>
  <c r="AF26" i="8"/>
  <c r="AF27" i="8"/>
  <c r="AF28" i="8"/>
  <c r="AF44" i="8"/>
  <c r="AF45" i="8"/>
  <c r="AF46" i="8"/>
  <c r="AF29" i="8"/>
  <c r="AF30" i="8"/>
  <c r="AF31" i="8"/>
  <c r="AF32" i="8"/>
  <c r="AF33" i="8"/>
  <c r="AF47" i="8"/>
  <c r="AF48" i="8"/>
  <c r="AF34" i="8"/>
  <c r="AF49" i="8"/>
  <c r="AF35" i="8"/>
  <c r="AF50" i="8"/>
  <c r="AF36" i="8"/>
  <c r="AF51" i="8"/>
  <c r="AF52" i="8"/>
  <c r="AF53" i="8"/>
  <c r="AF54" i="8"/>
  <c r="AF37" i="8"/>
  <c r="AF55" i="8"/>
  <c r="AF38" i="8"/>
  <c r="AF58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95" i="8"/>
  <c r="AF88" i="8"/>
  <c r="AF96" i="8"/>
  <c r="AF97" i="8"/>
  <c r="AF98" i="8"/>
  <c r="AF99" i="8"/>
  <c r="AF89" i="8"/>
  <c r="AF100" i="8"/>
  <c r="AF101" i="8"/>
  <c r="AF102" i="8"/>
  <c r="AF103" i="8"/>
  <c r="AF90" i="8"/>
  <c r="AF91" i="8"/>
  <c r="AF104" i="8"/>
  <c r="AF92" i="8"/>
  <c r="AF93" i="8"/>
  <c r="AF105" i="8"/>
  <c r="AF94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E2" i="8"/>
  <c r="AE3" i="8"/>
  <c r="AE4" i="8"/>
  <c r="AE5" i="8"/>
  <c r="AE8" i="8"/>
  <c r="AE6" i="8"/>
  <c r="AE11" i="8"/>
  <c r="AE9" i="8"/>
  <c r="AE12" i="8"/>
  <c r="AE10" i="8"/>
  <c r="AE7" i="8"/>
  <c r="AE13" i="8"/>
  <c r="AE14" i="8"/>
  <c r="AE21" i="8"/>
  <c r="AE15" i="8"/>
  <c r="AE16" i="8"/>
  <c r="AE17" i="8"/>
  <c r="AE18" i="8"/>
  <c r="AE22" i="8"/>
  <c r="AE19" i="8"/>
  <c r="AE23" i="8"/>
  <c r="AE20" i="8"/>
  <c r="AE39" i="8"/>
  <c r="AE40" i="8"/>
  <c r="AE56" i="8"/>
  <c r="AE41" i="8"/>
  <c r="AE42" i="8"/>
  <c r="AE24" i="8"/>
  <c r="AE57" i="8"/>
  <c r="AE43" i="8"/>
  <c r="AE25" i="8"/>
  <c r="AE26" i="8"/>
  <c r="AE27" i="8"/>
  <c r="AE28" i="8"/>
  <c r="AE44" i="8"/>
  <c r="AE45" i="8"/>
  <c r="AE46" i="8"/>
  <c r="AE29" i="8"/>
  <c r="AE30" i="8"/>
  <c r="AE31" i="8"/>
  <c r="AE32" i="8"/>
  <c r="AE33" i="8"/>
  <c r="AE47" i="8"/>
  <c r="AE48" i="8"/>
  <c r="AE34" i="8"/>
  <c r="AE49" i="8"/>
  <c r="AE35" i="8"/>
  <c r="AE50" i="8"/>
  <c r="AE36" i="8"/>
  <c r="AE51" i="8"/>
  <c r="AE52" i="8"/>
  <c r="AE53" i="8"/>
  <c r="AE54" i="8"/>
  <c r="AE37" i="8"/>
  <c r="AE55" i="8"/>
  <c r="AE38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95" i="8"/>
  <c r="AE88" i="8"/>
  <c r="AE96" i="8"/>
  <c r="AE97" i="8"/>
  <c r="AE98" i="8"/>
  <c r="AE99" i="8"/>
  <c r="AE89" i="8"/>
  <c r="AE100" i="8"/>
  <c r="AE101" i="8"/>
  <c r="AE102" i="8"/>
  <c r="AE103" i="8"/>
  <c r="AE90" i="8"/>
  <c r="AE91" i="8"/>
  <c r="AE104" i="8"/>
  <c r="AE92" i="8"/>
  <c r="AE93" i="8"/>
  <c r="AE105" i="8"/>
  <c r="AE94" i="8"/>
  <c r="AE106" i="8"/>
  <c r="AE107" i="8"/>
  <c r="AE108" i="8"/>
  <c r="AE109" i="8"/>
  <c r="AE110" i="8"/>
  <c r="AE111" i="8"/>
  <c r="AE112" i="8"/>
  <c r="AE113" i="8"/>
  <c r="AE114" i="8"/>
  <c r="AE115" i="8"/>
  <c r="AE116" i="8"/>
  <c r="AE117" i="8"/>
  <c r="AE118" i="8"/>
  <c r="AE119" i="8"/>
  <c r="AE120" i="8"/>
  <c r="AE121" i="8"/>
  <c r="AE122" i="8"/>
  <c r="AE123" i="8"/>
  <c r="AE124" i="8"/>
  <c r="AE125" i="8"/>
  <c r="AE126" i="8"/>
  <c r="AE127" i="8"/>
  <c r="AE128" i="8"/>
  <c r="AD2" i="8"/>
  <c r="AD3" i="8"/>
  <c r="AD4" i="8"/>
  <c r="AD5" i="8"/>
  <c r="AD8" i="8"/>
  <c r="AD6" i="8"/>
  <c r="AD11" i="8"/>
  <c r="AD9" i="8"/>
  <c r="AD12" i="8"/>
  <c r="AD10" i="8"/>
  <c r="AD7" i="8"/>
  <c r="AD13" i="8"/>
  <c r="AD14" i="8"/>
  <c r="AD21" i="8"/>
  <c r="AD15" i="8"/>
  <c r="AD16" i="8"/>
  <c r="AD17" i="8"/>
  <c r="AD18" i="8"/>
  <c r="AD22" i="8"/>
  <c r="AD19" i="8"/>
  <c r="AD23" i="8"/>
  <c r="AD20" i="8"/>
  <c r="AD39" i="8"/>
  <c r="AD40" i="8"/>
  <c r="AD56" i="8"/>
  <c r="AD41" i="8"/>
  <c r="AD42" i="8"/>
  <c r="AD24" i="8"/>
  <c r="AD57" i="8"/>
  <c r="AD43" i="8"/>
  <c r="AD25" i="8"/>
  <c r="AD26" i="8"/>
  <c r="AD27" i="8"/>
  <c r="AD28" i="8"/>
  <c r="AD44" i="8"/>
  <c r="AD45" i="8"/>
  <c r="AD46" i="8"/>
  <c r="AD29" i="8"/>
  <c r="AD30" i="8"/>
  <c r="AD31" i="8"/>
  <c r="AD32" i="8"/>
  <c r="AD33" i="8"/>
  <c r="AD47" i="8"/>
  <c r="AD48" i="8"/>
  <c r="AD34" i="8"/>
  <c r="AD49" i="8"/>
  <c r="AD35" i="8"/>
  <c r="AD50" i="8"/>
  <c r="AD36" i="8"/>
  <c r="AD51" i="8"/>
  <c r="AD52" i="8"/>
  <c r="AD53" i="8"/>
  <c r="AD54" i="8"/>
  <c r="AD37" i="8"/>
  <c r="AD55" i="8"/>
  <c r="AD38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95" i="8"/>
  <c r="AD88" i="8"/>
  <c r="AD96" i="8"/>
  <c r="AD97" i="8"/>
  <c r="AD98" i="8"/>
  <c r="AD99" i="8"/>
  <c r="AD89" i="8"/>
  <c r="AD100" i="8"/>
  <c r="AD101" i="8"/>
  <c r="AD102" i="8"/>
  <c r="AD103" i="8"/>
  <c r="AD90" i="8"/>
  <c r="AD91" i="8"/>
  <c r="AD104" i="8"/>
  <c r="AD92" i="8"/>
  <c r="AD93" i="8"/>
  <c r="AD105" i="8"/>
  <c r="AD94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C2" i="8"/>
  <c r="AC3" i="8"/>
  <c r="AC4" i="8"/>
  <c r="AC5" i="8"/>
  <c r="AC8" i="8"/>
  <c r="AC6" i="8"/>
  <c r="AC11" i="8"/>
  <c r="AC9" i="8"/>
  <c r="AC12" i="8"/>
  <c r="AC10" i="8"/>
  <c r="AC7" i="8"/>
  <c r="AC13" i="8"/>
  <c r="AC14" i="8"/>
  <c r="AC21" i="8"/>
  <c r="AC15" i="8"/>
  <c r="AC16" i="8"/>
  <c r="AC17" i="8"/>
  <c r="AC18" i="8"/>
  <c r="AC22" i="8"/>
  <c r="AC19" i="8"/>
  <c r="AC23" i="8"/>
  <c r="AC20" i="8"/>
  <c r="AC39" i="8"/>
  <c r="AC40" i="8"/>
  <c r="AC56" i="8"/>
  <c r="AC41" i="8"/>
  <c r="AC42" i="8"/>
  <c r="AC24" i="8"/>
  <c r="AC57" i="8"/>
  <c r="AC43" i="8"/>
  <c r="AC25" i="8"/>
  <c r="AC26" i="8"/>
  <c r="AC27" i="8"/>
  <c r="AC28" i="8"/>
  <c r="AC44" i="8"/>
  <c r="AC45" i="8"/>
  <c r="AC46" i="8"/>
  <c r="AC29" i="8"/>
  <c r="AC30" i="8"/>
  <c r="AC31" i="8"/>
  <c r="AC32" i="8"/>
  <c r="AC33" i="8"/>
  <c r="AC47" i="8"/>
  <c r="AC48" i="8"/>
  <c r="AC34" i="8"/>
  <c r="AC49" i="8"/>
  <c r="AC35" i="8"/>
  <c r="AC50" i="8"/>
  <c r="AC36" i="8"/>
  <c r="AC51" i="8"/>
  <c r="AC52" i="8"/>
  <c r="AC53" i="8"/>
  <c r="AC54" i="8"/>
  <c r="AC37" i="8"/>
  <c r="AC55" i="8"/>
  <c r="AC38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95" i="8"/>
  <c r="AC88" i="8"/>
  <c r="AC96" i="8"/>
  <c r="AC97" i="8"/>
  <c r="AC98" i="8"/>
  <c r="AC99" i="8"/>
  <c r="AC89" i="8"/>
  <c r="AC100" i="8"/>
  <c r="AC101" i="8"/>
  <c r="AC102" i="8"/>
  <c r="AC103" i="8"/>
  <c r="AC90" i="8"/>
  <c r="AC91" i="8"/>
  <c r="AC104" i="8"/>
  <c r="AC92" i="8"/>
  <c r="AC93" i="8"/>
  <c r="AC105" i="8"/>
  <c r="AC94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B2" i="8"/>
  <c r="AB3" i="8"/>
  <c r="AB4" i="8"/>
  <c r="AB5" i="8"/>
  <c r="AB8" i="8"/>
  <c r="AB6" i="8"/>
  <c r="AB11" i="8"/>
  <c r="AB9" i="8"/>
  <c r="AB12" i="8"/>
  <c r="AB10" i="8"/>
  <c r="AB7" i="8"/>
  <c r="AB13" i="8"/>
  <c r="AB14" i="8"/>
  <c r="AB21" i="8"/>
  <c r="AB15" i="8"/>
  <c r="AB16" i="8"/>
  <c r="AB17" i="8"/>
  <c r="AB18" i="8"/>
  <c r="AB22" i="8"/>
  <c r="AB19" i="8"/>
  <c r="AB23" i="8"/>
  <c r="AB20" i="8"/>
  <c r="AB39" i="8"/>
  <c r="AB40" i="8"/>
  <c r="AB56" i="8"/>
  <c r="AB41" i="8"/>
  <c r="AB42" i="8"/>
  <c r="AB24" i="8"/>
  <c r="AB57" i="8"/>
  <c r="AB43" i="8"/>
  <c r="AB25" i="8"/>
  <c r="AB26" i="8"/>
  <c r="AB27" i="8"/>
  <c r="AB28" i="8"/>
  <c r="AB44" i="8"/>
  <c r="AB45" i="8"/>
  <c r="AB46" i="8"/>
  <c r="AB29" i="8"/>
  <c r="AB30" i="8"/>
  <c r="AB31" i="8"/>
  <c r="AB32" i="8"/>
  <c r="AB33" i="8"/>
  <c r="AB47" i="8"/>
  <c r="AB48" i="8"/>
  <c r="AB34" i="8"/>
  <c r="AB49" i="8"/>
  <c r="AB35" i="8"/>
  <c r="AB50" i="8"/>
  <c r="AB36" i="8"/>
  <c r="AB51" i="8"/>
  <c r="AB52" i="8"/>
  <c r="AB53" i="8"/>
  <c r="AB54" i="8"/>
  <c r="AB37" i="8"/>
  <c r="AB55" i="8"/>
  <c r="AB38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95" i="8"/>
  <c r="AB88" i="8"/>
  <c r="AB96" i="8"/>
  <c r="AB97" i="8"/>
  <c r="AB98" i="8"/>
  <c r="AB99" i="8"/>
  <c r="AB89" i="8"/>
  <c r="AB100" i="8"/>
  <c r="AB101" i="8"/>
  <c r="AB102" i="8"/>
  <c r="AB103" i="8"/>
  <c r="AB90" i="8"/>
  <c r="AB91" i="8"/>
  <c r="AB104" i="8"/>
  <c r="AB92" i="8"/>
  <c r="AB93" i="8"/>
  <c r="AB105" i="8"/>
  <c r="AB94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A2" i="8"/>
  <c r="AA3" i="8"/>
  <c r="AA4" i="8"/>
  <c r="AA5" i="8"/>
  <c r="AA8" i="8"/>
  <c r="AA6" i="8"/>
  <c r="AA11" i="8"/>
  <c r="AA9" i="8"/>
  <c r="AA12" i="8"/>
  <c r="AA10" i="8"/>
  <c r="AA7" i="8"/>
  <c r="AA13" i="8"/>
  <c r="AA14" i="8"/>
  <c r="AA21" i="8"/>
  <c r="AA15" i="8"/>
  <c r="AA16" i="8"/>
  <c r="AA17" i="8"/>
  <c r="AA18" i="8"/>
  <c r="AA22" i="8"/>
  <c r="AA19" i="8"/>
  <c r="AA23" i="8"/>
  <c r="AA20" i="8"/>
  <c r="AA39" i="8"/>
  <c r="AA40" i="8"/>
  <c r="AA56" i="8"/>
  <c r="AA41" i="8"/>
  <c r="AA42" i="8"/>
  <c r="AA24" i="8"/>
  <c r="AA57" i="8"/>
  <c r="AA43" i="8"/>
  <c r="AA25" i="8"/>
  <c r="AA26" i="8"/>
  <c r="AA27" i="8"/>
  <c r="AA28" i="8"/>
  <c r="AA44" i="8"/>
  <c r="AA45" i="8"/>
  <c r="AA46" i="8"/>
  <c r="AA29" i="8"/>
  <c r="AA30" i="8"/>
  <c r="AA31" i="8"/>
  <c r="AA32" i="8"/>
  <c r="AA33" i="8"/>
  <c r="AA47" i="8"/>
  <c r="AA48" i="8"/>
  <c r="AA34" i="8"/>
  <c r="AA49" i="8"/>
  <c r="AA35" i="8"/>
  <c r="AA50" i="8"/>
  <c r="AA36" i="8"/>
  <c r="AA51" i="8"/>
  <c r="AA52" i="8"/>
  <c r="AA53" i="8"/>
  <c r="AA54" i="8"/>
  <c r="AA37" i="8"/>
  <c r="AA55" i="8"/>
  <c r="AA38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95" i="8"/>
  <c r="AA88" i="8"/>
  <c r="AA96" i="8"/>
  <c r="AA97" i="8"/>
  <c r="AA98" i="8"/>
  <c r="AA99" i="8"/>
  <c r="AA89" i="8"/>
  <c r="AA100" i="8"/>
  <c r="AA101" i="8"/>
  <c r="AA102" i="8"/>
  <c r="AA103" i="8"/>
  <c r="AA90" i="8"/>
  <c r="AA91" i="8"/>
  <c r="AA104" i="8"/>
  <c r="AA92" i="8"/>
  <c r="AA93" i="8"/>
  <c r="AA105" i="8"/>
  <c r="AA94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Z2" i="8"/>
  <c r="Z3" i="8"/>
  <c r="Z4" i="8"/>
  <c r="Z5" i="8"/>
  <c r="Z8" i="8"/>
  <c r="Z6" i="8"/>
  <c r="Z11" i="8"/>
  <c r="Z9" i="8"/>
  <c r="Z12" i="8"/>
  <c r="Z10" i="8"/>
  <c r="Z7" i="8"/>
  <c r="Z13" i="8"/>
  <c r="Z14" i="8"/>
  <c r="Z21" i="8"/>
  <c r="Z15" i="8"/>
  <c r="Z16" i="8"/>
  <c r="Z17" i="8"/>
  <c r="Z18" i="8"/>
  <c r="Z22" i="8"/>
  <c r="Z19" i="8"/>
  <c r="Z23" i="8"/>
  <c r="Z20" i="8"/>
  <c r="Z39" i="8"/>
  <c r="Z40" i="8"/>
  <c r="Z56" i="8"/>
  <c r="Z41" i="8"/>
  <c r="Z42" i="8"/>
  <c r="Z24" i="8"/>
  <c r="Z57" i="8"/>
  <c r="Z43" i="8"/>
  <c r="Z25" i="8"/>
  <c r="Z26" i="8"/>
  <c r="Z27" i="8"/>
  <c r="Z28" i="8"/>
  <c r="Z44" i="8"/>
  <c r="Z45" i="8"/>
  <c r="Z46" i="8"/>
  <c r="Z29" i="8"/>
  <c r="Z30" i="8"/>
  <c r="Z31" i="8"/>
  <c r="Z32" i="8"/>
  <c r="Z33" i="8"/>
  <c r="Z47" i="8"/>
  <c r="Z48" i="8"/>
  <c r="Z34" i="8"/>
  <c r="Z49" i="8"/>
  <c r="Z35" i="8"/>
  <c r="Z50" i="8"/>
  <c r="Z36" i="8"/>
  <c r="Z51" i="8"/>
  <c r="Z52" i="8"/>
  <c r="Z53" i="8"/>
  <c r="Z54" i="8"/>
  <c r="Z37" i="8"/>
  <c r="Z55" i="8"/>
  <c r="Z38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95" i="8"/>
  <c r="Z88" i="8"/>
  <c r="Z96" i="8"/>
  <c r="Z97" i="8"/>
  <c r="Z98" i="8"/>
  <c r="Z99" i="8"/>
  <c r="Z89" i="8"/>
  <c r="Z100" i="8"/>
  <c r="Z101" i="8"/>
  <c r="Z102" i="8"/>
  <c r="Z103" i="8"/>
  <c r="Z90" i="8"/>
  <c r="Z91" i="8"/>
  <c r="Z104" i="8"/>
  <c r="Z92" i="8"/>
  <c r="Z93" i="8"/>
  <c r="Z105" i="8"/>
  <c r="Z94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Y2" i="8"/>
  <c r="Y3" i="8"/>
  <c r="Y4" i="8"/>
  <c r="Y5" i="8"/>
  <c r="Y8" i="8"/>
  <c r="Y6" i="8"/>
  <c r="Y11" i="8"/>
  <c r="Y9" i="8"/>
  <c r="Y12" i="8"/>
  <c r="Y10" i="8"/>
  <c r="Y7" i="8"/>
  <c r="Y13" i="8"/>
  <c r="Y14" i="8"/>
  <c r="Y21" i="8"/>
  <c r="Y15" i="8"/>
  <c r="Y16" i="8"/>
  <c r="Y17" i="8"/>
  <c r="Y18" i="8"/>
  <c r="Y22" i="8"/>
  <c r="Y19" i="8"/>
  <c r="Y23" i="8"/>
  <c r="Y20" i="8"/>
  <c r="Y39" i="8"/>
  <c r="Y40" i="8"/>
  <c r="Y56" i="8"/>
  <c r="Y41" i="8"/>
  <c r="Y42" i="8"/>
  <c r="Y24" i="8"/>
  <c r="Y57" i="8"/>
  <c r="Y43" i="8"/>
  <c r="Y25" i="8"/>
  <c r="Y26" i="8"/>
  <c r="Y27" i="8"/>
  <c r="Y28" i="8"/>
  <c r="Y44" i="8"/>
  <c r="Y45" i="8"/>
  <c r="Y46" i="8"/>
  <c r="Y29" i="8"/>
  <c r="Y30" i="8"/>
  <c r="Y31" i="8"/>
  <c r="Y32" i="8"/>
  <c r="Y33" i="8"/>
  <c r="Y47" i="8"/>
  <c r="Y48" i="8"/>
  <c r="Y34" i="8"/>
  <c r="Y49" i="8"/>
  <c r="Y35" i="8"/>
  <c r="Y50" i="8"/>
  <c r="Y36" i="8"/>
  <c r="Y51" i="8"/>
  <c r="Y52" i="8"/>
  <c r="Y53" i="8"/>
  <c r="Y54" i="8"/>
  <c r="Y37" i="8"/>
  <c r="Y55" i="8"/>
  <c r="Y38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95" i="8"/>
  <c r="Y88" i="8"/>
  <c r="Y96" i="8"/>
  <c r="Y97" i="8"/>
  <c r="Y98" i="8"/>
  <c r="Y99" i="8"/>
  <c r="Y89" i="8"/>
  <c r="Y100" i="8"/>
  <c r="Y101" i="8"/>
  <c r="Y102" i="8"/>
  <c r="Y103" i="8"/>
  <c r="Y90" i="8"/>
  <c r="Y91" i="8"/>
  <c r="Y104" i="8"/>
  <c r="Y92" i="8"/>
  <c r="Y93" i="8"/>
  <c r="Y105" i="8"/>
  <c r="Y94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X2" i="8"/>
  <c r="X3" i="8"/>
  <c r="X4" i="8"/>
  <c r="X5" i="8"/>
  <c r="X8" i="8"/>
  <c r="X6" i="8"/>
  <c r="X11" i="8"/>
  <c r="X9" i="8"/>
  <c r="X12" i="8"/>
  <c r="X10" i="8"/>
  <c r="X7" i="8"/>
  <c r="X13" i="8"/>
  <c r="X14" i="8"/>
  <c r="X21" i="8"/>
  <c r="X15" i="8"/>
  <c r="X16" i="8"/>
  <c r="X17" i="8"/>
  <c r="X18" i="8"/>
  <c r="X22" i="8"/>
  <c r="X19" i="8"/>
  <c r="X23" i="8"/>
  <c r="X20" i="8"/>
  <c r="X39" i="8"/>
  <c r="X40" i="8"/>
  <c r="X56" i="8"/>
  <c r="X41" i="8"/>
  <c r="X42" i="8"/>
  <c r="X24" i="8"/>
  <c r="X57" i="8"/>
  <c r="X43" i="8"/>
  <c r="X25" i="8"/>
  <c r="X26" i="8"/>
  <c r="X27" i="8"/>
  <c r="X28" i="8"/>
  <c r="X44" i="8"/>
  <c r="X45" i="8"/>
  <c r="X46" i="8"/>
  <c r="X29" i="8"/>
  <c r="X30" i="8"/>
  <c r="X31" i="8"/>
  <c r="X32" i="8"/>
  <c r="X33" i="8"/>
  <c r="X47" i="8"/>
  <c r="X48" i="8"/>
  <c r="X34" i="8"/>
  <c r="X49" i="8"/>
  <c r="X35" i="8"/>
  <c r="X50" i="8"/>
  <c r="X36" i="8"/>
  <c r="X51" i="8"/>
  <c r="X52" i="8"/>
  <c r="X53" i="8"/>
  <c r="X54" i="8"/>
  <c r="X37" i="8"/>
  <c r="X55" i="8"/>
  <c r="X38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95" i="8"/>
  <c r="X88" i="8"/>
  <c r="X96" i="8"/>
  <c r="X97" i="8"/>
  <c r="X98" i="8"/>
  <c r="X99" i="8"/>
  <c r="X89" i="8"/>
  <c r="X100" i="8"/>
  <c r="X101" i="8"/>
  <c r="X102" i="8"/>
  <c r="X103" i="8"/>
  <c r="X90" i="8"/>
  <c r="X91" i="8"/>
  <c r="X104" i="8"/>
  <c r="X92" i="8"/>
  <c r="X93" i="8"/>
  <c r="X105" i="8"/>
  <c r="X94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W2" i="8"/>
  <c r="W3" i="8"/>
  <c r="W4" i="8"/>
  <c r="W5" i="8"/>
  <c r="W8" i="8"/>
  <c r="W6" i="8"/>
  <c r="W11" i="8"/>
  <c r="W9" i="8"/>
  <c r="W12" i="8"/>
  <c r="W10" i="8"/>
  <c r="W7" i="8"/>
  <c r="W13" i="8"/>
  <c r="W14" i="8"/>
  <c r="W21" i="8"/>
  <c r="W15" i="8"/>
  <c r="W16" i="8"/>
  <c r="W17" i="8"/>
  <c r="W18" i="8"/>
  <c r="W22" i="8"/>
  <c r="W19" i="8"/>
  <c r="W23" i="8"/>
  <c r="W20" i="8"/>
  <c r="W39" i="8"/>
  <c r="W40" i="8"/>
  <c r="W56" i="8"/>
  <c r="W41" i="8"/>
  <c r="W42" i="8"/>
  <c r="W24" i="8"/>
  <c r="W57" i="8"/>
  <c r="W43" i="8"/>
  <c r="W25" i="8"/>
  <c r="W26" i="8"/>
  <c r="W27" i="8"/>
  <c r="W28" i="8"/>
  <c r="W44" i="8"/>
  <c r="W45" i="8"/>
  <c r="W46" i="8"/>
  <c r="W29" i="8"/>
  <c r="W30" i="8"/>
  <c r="W31" i="8"/>
  <c r="W32" i="8"/>
  <c r="W33" i="8"/>
  <c r="W47" i="8"/>
  <c r="W48" i="8"/>
  <c r="W34" i="8"/>
  <c r="W49" i="8"/>
  <c r="W35" i="8"/>
  <c r="W50" i="8"/>
  <c r="W36" i="8"/>
  <c r="W51" i="8"/>
  <c r="W52" i="8"/>
  <c r="W53" i="8"/>
  <c r="W54" i="8"/>
  <c r="W37" i="8"/>
  <c r="W55" i="8"/>
  <c r="W38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95" i="8"/>
  <c r="W88" i="8"/>
  <c r="W96" i="8"/>
  <c r="W97" i="8"/>
  <c r="W98" i="8"/>
  <c r="W99" i="8"/>
  <c r="W89" i="8"/>
  <c r="W100" i="8"/>
  <c r="W101" i="8"/>
  <c r="W102" i="8"/>
  <c r="W103" i="8"/>
  <c r="W90" i="8"/>
  <c r="W91" i="8"/>
  <c r="W104" i="8"/>
  <c r="W92" i="8"/>
  <c r="W93" i="8"/>
  <c r="W105" i="8"/>
  <c r="W94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V2" i="8"/>
  <c r="V3" i="8"/>
  <c r="V4" i="8"/>
  <c r="V5" i="8"/>
  <c r="V8" i="8"/>
  <c r="V6" i="8"/>
  <c r="V11" i="8"/>
  <c r="V9" i="8"/>
  <c r="V12" i="8"/>
  <c r="V10" i="8"/>
  <c r="V7" i="8"/>
  <c r="V13" i="8"/>
  <c r="V14" i="8"/>
  <c r="V21" i="8"/>
  <c r="V15" i="8"/>
  <c r="V16" i="8"/>
  <c r="V17" i="8"/>
  <c r="V18" i="8"/>
  <c r="V22" i="8"/>
  <c r="V19" i="8"/>
  <c r="V23" i="8"/>
  <c r="V20" i="8"/>
  <c r="V39" i="8"/>
  <c r="V40" i="8"/>
  <c r="V56" i="8"/>
  <c r="V41" i="8"/>
  <c r="V42" i="8"/>
  <c r="V24" i="8"/>
  <c r="V57" i="8"/>
  <c r="V43" i="8"/>
  <c r="V25" i="8"/>
  <c r="V26" i="8"/>
  <c r="V27" i="8"/>
  <c r="V28" i="8"/>
  <c r="V44" i="8"/>
  <c r="V45" i="8"/>
  <c r="V46" i="8"/>
  <c r="V29" i="8"/>
  <c r="V30" i="8"/>
  <c r="V31" i="8"/>
  <c r="V32" i="8"/>
  <c r="V33" i="8"/>
  <c r="V47" i="8"/>
  <c r="V48" i="8"/>
  <c r="V34" i="8"/>
  <c r="V49" i="8"/>
  <c r="V35" i="8"/>
  <c r="V50" i="8"/>
  <c r="V36" i="8"/>
  <c r="V51" i="8"/>
  <c r="V52" i="8"/>
  <c r="V53" i="8"/>
  <c r="V54" i="8"/>
  <c r="V37" i="8"/>
  <c r="V55" i="8"/>
  <c r="V38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95" i="8"/>
  <c r="V88" i="8"/>
  <c r="V96" i="8"/>
  <c r="V97" i="8"/>
  <c r="V98" i="8"/>
  <c r="V99" i="8"/>
  <c r="V89" i="8"/>
  <c r="V100" i="8"/>
  <c r="V101" i="8"/>
  <c r="V102" i="8"/>
  <c r="V103" i="8"/>
  <c r="V90" i="8"/>
  <c r="V91" i="8"/>
  <c r="V104" i="8"/>
  <c r="V92" i="8"/>
  <c r="V93" i="8"/>
  <c r="V105" i="8"/>
  <c r="V94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U2" i="8"/>
  <c r="U3" i="8"/>
  <c r="U4" i="8"/>
  <c r="U5" i="8"/>
  <c r="U8" i="8"/>
  <c r="U6" i="8"/>
  <c r="U11" i="8"/>
  <c r="U9" i="8"/>
  <c r="U12" i="8"/>
  <c r="U10" i="8"/>
  <c r="U7" i="8"/>
  <c r="U13" i="8"/>
  <c r="U14" i="8"/>
  <c r="U21" i="8"/>
  <c r="U15" i="8"/>
  <c r="U16" i="8"/>
  <c r="U17" i="8"/>
  <c r="U18" i="8"/>
  <c r="U22" i="8"/>
  <c r="U19" i="8"/>
  <c r="U23" i="8"/>
  <c r="U20" i="8"/>
  <c r="U39" i="8"/>
  <c r="U40" i="8"/>
  <c r="U56" i="8"/>
  <c r="U41" i="8"/>
  <c r="U42" i="8"/>
  <c r="U24" i="8"/>
  <c r="U57" i="8"/>
  <c r="U43" i="8"/>
  <c r="U25" i="8"/>
  <c r="U26" i="8"/>
  <c r="U27" i="8"/>
  <c r="U28" i="8"/>
  <c r="U44" i="8"/>
  <c r="U45" i="8"/>
  <c r="U46" i="8"/>
  <c r="U29" i="8"/>
  <c r="U30" i="8"/>
  <c r="U31" i="8"/>
  <c r="U32" i="8"/>
  <c r="U33" i="8"/>
  <c r="U47" i="8"/>
  <c r="U48" i="8"/>
  <c r="U34" i="8"/>
  <c r="U49" i="8"/>
  <c r="U35" i="8"/>
  <c r="U50" i="8"/>
  <c r="U36" i="8"/>
  <c r="U51" i="8"/>
  <c r="U52" i="8"/>
  <c r="U53" i="8"/>
  <c r="U54" i="8"/>
  <c r="U37" i="8"/>
  <c r="U55" i="8"/>
  <c r="U38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95" i="8"/>
  <c r="U88" i="8"/>
  <c r="U96" i="8"/>
  <c r="U97" i="8"/>
  <c r="U98" i="8"/>
  <c r="U99" i="8"/>
  <c r="U89" i="8"/>
  <c r="U100" i="8"/>
  <c r="U101" i="8"/>
  <c r="U102" i="8"/>
  <c r="U103" i="8"/>
  <c r="U90" i="8"/>
  <c r="U91" i="8"/>
  <c r="U104" i="8"/>
  <c r="U92" i="8"/>
  <c r="U93" i="8"/>
  <c r="U105" i="8"/>
  <c r="U94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T2" i="8"/>
  <c r="T3" i="8"/>
  <c r="T4" i="8"/>
  <c r="T5" i="8"/>
  <c r="T8" i="8"/>
  <c r="T6" i="8"/>
  <c r="T11" i="8"/>
  <c r="T9" i="8"/>
  <c r="T12" i="8"/>
  <c r="T10" i="8"/>
  <c r="T7" i="8"/>
  <c r="T13" i="8"/>
  <c r="T14" i="8"/>
  <c r="T21" i="8"/>
  <c r="T15" i="8"/>
  <c r="T16" i="8"/>
  <c r="T17" i="8"/>
  <c r="T18" i="8"/>
  <c r="T22" i="8"/>
  <c r="T19" i="8"/>
  <c r="T23" i="8"/>
  <c r="T20" i="8"/>
  <c r="T39" i="8"/>
  <c r="T40" i="8"/>
  <c r="T56" i="8"/>
  <c r="T41" i="8"/>
  <c r="T42" i="8"/>
  <c r="T24" i="8"/>
  <c r="T57" i="8"/>
  <c r="T43" i="8"/>
  <c r="T25" i="8"/>
  <c r="T26" i="8"/>
  <c r="T27" i="8"/>
  <c r="T28" i="8"/>
  <c r="T44" i="8"/>
  <c r="T45" i="8"/>
  <c r="T46" i="8"/>
  <c r="T29" i="8"/>
  <c r="T30" i="8"/>
  <c r="T31" i="8"/>
  <c r="T32" i="8"/>
  <c r="T33" i="8"/>
  <c r="T47" i="8"/>
  <c r="T48" i="8"/>
  <c r="T34" i="8"/>
  <c r="T49" i="8"/>
  <c r="T35" i="8"/>
  <c r="T50" i="8"/>
  <c r="T36" i="8"/>
  <c r="T51" i="8"/>
  <c r="T52" i="8"/>
  <c r="T53" i="8"/>
  <c r="T54" i="8"/>
  <c r="T37" i="8"/>
  <c r="T55" i="8"/>
  <c r="T38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95" i="8"/>
  <c r="T88" i="8"/>
  <c r="T96" i="8"/>
  <c r="T97" i="8"/>
  <c r="T98" i="8"/>
  <c r="T99" i="8"/>
  <c r="T89" i="8"/>
  <c r="T100" i="8"/>
  <c r="T101" i="8"/>
  <c r="T102" i="8"/>
  <c r="T103" i="8"/>
  <c r="T90" i="8"/>
  <c r="T91" i="8"/>
  <c r="T104" i="8"/>
  <c r="T92" i="8"/>
  <c r="T93" i="8"/>
  <c r="T105" i="8"/>
  <c r="T94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S2" i="8"/>
  <c r="S3" i="8"/>
  <c r="S4" i="8"/>
  <c r="S5" i="8"/>
  <c r="S8" i="8"/>
  <c r="S6" i="8"/>
  <c r="S11" i="8"/>
  <c r="S9" i="8"/>
  <c r="S12" i="8"/>
  <c r="S10" i="8"/>
  <c r="S7" i="8"/>
  <c r="S13" i="8"/>
  <c r="S14" i="8"/>
  <c r="S21" i="8"/>
  <c r="S15" i="8"/>
  <c r="S16" i="8"/>
  <c r="S17" i="8"/>
  <c r="S18" i="8"/>
  <c r="S22" i="8"/>
  <c r="S19" i="8"/>
  <c r="S23" i="8"/>
  <c r="S20" i="8"/>
  <c r="S39" i="8"/>
  <c r="S40" i="8"/>
  <c r="S56" i="8"/>
  <c r="S41" i="8"/>
  <c r="S42" i="8"/>
  <c r="S24" i="8"/>
  <c r="S57" i="8"/>
  <c r="S43" i="8"/>
  <c r="S25" i="8"/>
  <c r="S26" i="8"/>
  <c r="S27" i="8"/>
  <c r="S28" i="8"/>
  <c r="S44" i="8"/>
  <c r="S45" i="8"/>
  <c r="S46" i="8"/>
  <c r="S29" i="8"/>
  <c r="S30" i="8"/>
  <c r="S31" i="8"/>
  <c r="S32" i="8"/>
  <c r="S33" i="8"/>
  <c r="S47" i="8"/>
  <c r="S48" i="8"/>
  <c r="S34" i="8"/>
  <c r="S49" i="8"/>
  <c r="S35" i="8"/>
  <c r="S50" i="8"/>
  <c r="S36" i="8"/>
  <c r="S51" i="8"/>
  <c r="S52" i="8"/>
  <c r="S53" i="8"/>
  <c r="S54" i="8"/>
  <c r="S37" i="8"/>
  <c r="S55" i="8"/>
  <c r="S38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95" i="8"/>
  <c r="S88" i="8"/>
  <c r="S96" i="8"/>
  <c r="S97" i="8"/>
  <c r="S98" i="8"/>
  <c r="S99" i="8"/>
  <c r="S89" i="8"/>
  <c r="S100" i="8"/>
  <c r="S101" i="8"/>
  <c r="S102" i="8"/>
  <c r="S103" i="8"/>
  <c r="S90" i="8"/>
  <c r="S91" i="8"/>
  <c r="S104" i="8"/>
  <c r="S92" i="8"/>
  <c r="S93" i="8"/>
  <c r="S105" i="8"/>
  <c r="S94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R2" i="8"/>
  <c r="R3" i="8"/>
  <c r="R4" i="8"/>
  <c r="R5" i="8"/>
  <c r="R8" i="8"/>
  <c r="R6" i="8"/>
  <c r="R11" i="8"/>
  <c r="R9" i="8"/>
  <c r="R12" i="8"/>
  <c r="R10" i="8"/>
  <c r="R7" i="8"/>
  <c r="R13" i="8"/>
  <c r="R14" i="8"/>
  <c r="R21" i="8"/>
  <c r="R15" i="8"/>
  <c r="R16" i="8"/>
  <c r="R17" i="8"/>
  <c r="R18" i="8"/>
  <c r="R22" i="8"/>
  <c r="R19" i="8"/>
  <c r="R23" i="8"/>
  <c r="R20" i="8"/>
  <c r="R39" i="8"/>
  <c r="R40" i="8"/>
  <c r="R56" i="8"/>
  <c r="R41" i="8"/>
  <c r="R42" i="8"/>
  <c r="R24" i="8"/>
  <c r="R57" i="8"/>
  <c r="R43" i="8"/>
  <c r="R25" i="8"/>
  <c r="R26" i="8"/>
  <c r="R27" i="8"/>
  <c r="R28" i="8"/>
  <c r="R44" i="8"/>
  <c r="R45" i="8"/>
  <c r="R46" i="8"/>
  <c r="R29" i="8"/>
  <c r="R30" i="8"/>
  <c r="R31" i="8"/>
  <c r="R32" i="8"/>
  <c r="R33" i="8"/>
  <c r="R47" i="8"/>
  <c r="R48" i="8"/>
  <c r="R34" i="8"/>
  <c r="R49" i="8"/>
  <c r="R35" i="8"/>
  <c r="R50" i="8"/>
  <c r="R36" i="8"/>
  <c r="R51" i="8"/>
  <c r="R52" i="8"/>
  <c r="R53" i="8"/>
  <c r="R54" i="8"/>
  <c r="R37" i="8"/>
  <c r="R55" i="8"/>
  <c r="R38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95" i="8"/>
  <c r="R88" i="8"/>
  <c r="R96" i="8"/>
  <c r="R97" i="8"/>
  <c r="R98" i="8"/>
  <c r="R99" i="8"/>
  <c r="R89" i="8"/>
  <c r="R100" i="8"/>
  <c r="R101" i="8"/>
  <c r="R102" i="8"/>
  <c r="R103" i="8"/>
  <c r="R90" i="8"/>
  <c r="R91" i="8"/>
  <c r="R104" i="8"/>
  <c r="R92" i="8"/>
  <c r="R93" i="8"/>
  <c r="R105" i="8"/>
  <c r="R94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Q2" i="8"/>
  <c r="Q3" i="8"/>
  <c r="Q4" i="8"/>
  <c r="Q5" i="8"/>
  <c r="Q8" i="8"/>
  <c r="Q6" i="8"/>
  <c r="Q11" i="8"/>
  <c r="Q9" i="8"/>
  <c r="Q12" i="8"/>
  <c r="Q10" i="8"/>
  <c r="Q7" i="8"/>
  <c r="Q13" i="8"/>
  <c r="Q14" i="8"/>
  <c r="Q21" i="8"/>
  <c r="Q15" i="8"/>
  <c r="Q16" i="8"/>
  <c r="Q17" i="8"/>
  <c r="Q18" i="8"/>
  <c r="Q22" i="8"/>
  <c r="Q19" i="8"/>
  <c r="Q23" i="8"/>
  <c r="Q20" i="8"/>
  <c r="Q39" i="8"/>
  <c r="Q40" i="8"/>
  <c r="Q56" i="8"/>
  <c r="Q41" i="8"/>
  <c r="Q42" i="8"/>
  <c r="Q24" i="8"/>
  <c r="Q57" i="8"/>
  <c r="Q43" i="8"/>
  <c r="Q25" i="8"/>
  <c r="Q26" i="8"/>
  <c r="Q27" i="8"/>
  <c r="Q28" i="8"/>
  <c r="Q44" i="8"/>
  <c r="Q45" i="8"/>
  <c r="Q46" i="8"/>
  <c r="Q29" i="8"/>
  <c r="Q30" i="8"/>
  <c r="Q31" i="8"/>
  <c r="Q32" i="8"/>
  <c r="Q33" i="8"/>
  <c r="Q47" i="8"/>
  <c r="Q48" i="8"/>
  <c r="Q34" i="8"/>
  <c r="Q49" i="8"/>
  <c r="Q35" i="8"/>
  <c r="Q50" i="8"/>
  <c r="Q36" i="8"/>
  <c r="Q51" i="8"/>
  <c r="Q52" i="8"/>
  <c r="Q53" i="8"/>
  <c r="Q54" i="8"/>
  <c r="Q37" i="8"/>
  <c r="Q55" i="8"/>
  <c r="Q38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95" i="8"/>
  <c r="Q88" i="8"/>
  <c r="Q96" i="8"/>
  <c r="Q97" i="8"/>
  <c r="Q98" i="8"/>
  <c r="Q99" i="8"/>
  <c r="Q89" i="8"/>
  <c r="Q100" i="8"/>
  <c r="Q101" i="8"/>
  <c r="Q102" i="8"/>
  <c r="Q103" i="8"/>
  <c r="Q90" i="8"/>
  <c r="Q91" i="8"/>
  <c r="Q104" i="8"/>
  <c r="Q92" i="8"/>
  <c r="Q93" i="8"/>
  <c r="Q105" i="8"/>
  <c r="Q94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P2" i="8"/>
  <c r="P3" i="8"/>
  <c r="P4" i="8"/>
  <c r="P5" i="8"/>
  <c r="P8" i="8"/>
  <c r="P6" i="8"/>
  <c r="P11" i="8"/>
  <c r="P9" i="8"/>
  <c r="P12" i="8"/>
  <c r="P10" i="8"/>
  <c r="P7" i="8"/>
  <c r="P13" i="8"/>
  <c r="P14" i="8"/>
  <c r="P21" i="8"/>
  <c r="P15" i="8"/>
  <c r="P16" i="8"/>
  <c r="P17" i="8"/>
  <c r="P18" i="8"/>
  <c r="P22" i="8"/>
  <c r="P19" i="8"/>
  <c r="P23" i="8"/>
  <c r="P20" i="8"/>
  <c r="P39" i="8"/>
  <c r="P40" i="8"/>
  <c r="P56" i="8"/>
  <c r="P41" i="8"/>
  <c r="P42" i="8"/>
  <c r="P24" i="8"/>
  <c r="P57" i="8"/>
  <c r="P43" i="8"/>
  <c r="P25" i="8"/>
  <c r="P26" i="8"/>
  <c r="P27" i="8"/>
  <c r="P28" i="8"/>
  <c r="P44" i="8"/>
  <c r="P45" i="8"/>
  <c r="P46" i="8"/>
  <c r="P29" i="8"/>
  <c r="P30" i="8"/>
  <c r="P31" i="8"/>
  <c r="P32" i="8"/>
  <c r="P33" i="8"/>
  <c r="P47" i="8"/>
  <c r="P48" i="8"/>
  <c r="P34" i="8"/>
  <c r="P49" i="8"/>
  <c r="P35" i="8"/>
  <c r="P50" i="8"/>
  <c r="P36" i="8"/>
  <c r="P51" i="8"/>
  <c r="P52" i="8"/>
  <c r="P53" i="8"/>
  <c r="P54" i="8"/>
  <c r="P37" i="8"/>
  <c r="P55" i="8"/>
  <c r="P38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95" i="8"/>
  <c r="P88" i="8"/>
  <c r="P96" i="8"/>
  <c r="P97" i="8"/>
  <c r="P98" i="8"/>
  <c r="P99" i="8"/>
  <c r="P89" i="8"/>
  <c r="P100" i="8"/>
  <c r="P101" i="8"/>
  <c r="P102" i="8"/>
  <c r="P103" i="8"/>
  <c r="P90" i="8"/>
  <c r="P91" i="8"/>
  <c r="P104" i="8"/>
  <c r="P92" i="8"/>
  <c r="P93" i="8"/>
  <c r="P105" i="8"/>
  <c r="P94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O2" i="8"/>
  <c r="O3" i="8"/>
  <c r="O4" i="8"/>
  <c r="O5" i="8"/>
  <c r="O8" i="8"/>
  <c r="O6" i="8"/>
  <c r="O11" i="8"/>
  <c r="O9" i="8"/>
  <c r="O12" i="8"/>
  <c r="O10" i="8"/>
  <c r="O7" i="8"/>
  <c r="O13" i="8"/>
  <c r="O14" i="8"/>
  <c r="O21" i="8"/>
  <c r="O15" i="8"/>
  <c r="O16" i="8"/>
  <c r="O17" i="8"/>
  <c r="O18" i="8"/>
  <c r="O22" i="8"/>
  <c r="O19" i="8"/>
  <c r="O23" i="8"/>
  <c r="O20" i="8"/>
  <c r="O39" i="8"/>
  <c r="O40" i="8"/>
  <c r="O56" i="8"/>
  <c r="O41" i="8"/>
  <c r="O42" i="8"/>
  <c r="O24" i="8"/>
  <c r="O57" i="8"/>
  <c r="O43" i="8"/>
  <c r="O25" i="8"/>
  <c r="O26" i="8"/>
  <c r="O27" i="8"/>
  <c r="O28" i="8"/>
  <c r="O44" i="8"/>
  <c r="O45" i="8"/>
  <c r="O46" i="8"/>
  <c r="O29" i="8"/>
  <c r="O30" i="8"/>
  <c r="O31" i="8"/>
  <c r="O32" i="8"/>
  <c r="O33" i="8"/>
  <c r="O47" i="8"/>
  <c r="O48" i="8"/>
  <c r="O34" i="8"/>
  <c r="O49" i="8"/>
  <c r="O35" i="8"/>
  <c r="O50" i="8"/>
  <c r="O36" i="8"/>
  <c r="O51" i="8"/>
  <c r="O52" i="8"/>
  <c r="O53" i="8"/>
  <c r="O54" i="8"/>
  <c r="O37" i="8"/>
  <c r="O55" i="8"/>
  <c r="O38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95" i="8"/>
  <c r="O88" i="8"/>
  <c r="O96" i="8"/>
  <c r="O97" i="8"/>
  <c r="O98" i="8"/>
  <c r="O99" i="8"/>
  <c r="O89" i="8"/>
  <c r="O100" i="8"/>
  <c r="O101" i="8"/>
  <c r="O102" i="8"/>
  <c r="O103" i="8"/>
  <c r="O90" i="8"/>
  <c r="O91" i="8"/>
  <c r="O104" i="8"/>
  <c r="O92" i="8"/>
  <c r="O93" i="8"/>
  <c r="O105" i="8"/>
  <c r="O94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N2" i="8"/>
  <c r="N3" i="8"/>
  <c r="N4" i="8"/>
  <c r="N5" i="8"/>
  <c r="N8" i="8"/>
  <c r="N6" i="8"/>
  <c r="N11" i="8"/>
  <c r="N9" i="8"/>
  <c r="N12" i="8"/>
  <c r="N10" i="8"/>
  <c r="N7" i="8"/>
  <c r="N13" i="8"/>
  <c r="N14" i="8"/>
  <c r="N21" i="8"/>
  <c r="N15" i="8"/>
  <c r="N16" i="8"/>
  <c r="N17" i="8"/>
  <c r="N18" i="8"/>
  <c r="N22" i="8"/>
  <c r="N19" i="8"/>
  <c r="N23" i="8"/>
  <c r="N20" i="8"/>
  <c r="N39" i="8"/>
  <c r="N40" i="8"/>
  <c r="N56" i="8"/>
  <c r="N41" i="8"/>
  <c r="N42" i="8"/>
  <c r="N24" i="8"/>
  <c r="N57" i="8"/>
  <c r="N43" i="8"/>
  <c r="N25" i="8"/>
  <c r="N26" i="8"/>
  <c r="N27" i="8"/>
  <c r="N28" i="8"/>
  <c r="N44" i="8"/>
  <c r="N45" i="8"/>
  <c r="N46" i="8"/>
  <c r="N29" i="8"/>
  <c r="N30" i="8"/>
  <c r="N31" i="8"/>
  <c r="N32" i="8"/>
  <c r="N33" i="8"/>
  <c r="N47" i="8"/>
  <c r="N48" i="8"/>
  <c r="N34" i="8"/>
  <c r="N49" i="8"/>
  <c r="N35" i="8"/>
  <c r="N50" i="8"/>
  <c r="N36" i="8"/>
  <c r="N51" i="8"/>
  <c r="N52" i="8"/>
  <c r="N53" i="8"/>
  <c r="N54" i="8"/>
  <c r="N37" i="8"/>
  <c r="N55" i="8"/>
  <c r="N38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95" i="8"/>
  <c r="N88" i="8"/>
  <c r="N96" i="8"/>
  <c r="N97" i="8"/>
  <c r="N98" i="8"/>
  <c r="N99" i="8"/>
  <c r="N89" i="8"/>
  <c r="N100" i="8"/>
  <c r="N101" i="8"/>
  <c r="N102" i="8"/>
  <c r="N103" i="8"/>
  <c r="N90" i="8"/>
  <c r="N91" i="8"/>
  <c r="N104" i="8"/>
  <c r="N92" i="8"/>
  <c r="N93" i="8"/>
  <c r="N105" i="8"/>
  <c r="N94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M2" i="8"/>
  <c r="M3" i="8"/>
  <c r="M4" i="8"/>
  <c r="M5" i="8"/>
  <c r="M8" i="8"/>
  <c r="M6" i="8"/>
  <c r="M11" i="8"/>
  <c r="M9" i="8"/>
  <c r="M12" i="8"/>
  <c r="M10" i="8"/>
  <c r="M7" i="8"/>
  <c r="M13" i="8"/>
  <c r="M14" i="8"/>
  <c r="M21" i="8"/>
  <c r="M15" i="8"/>
  <c r="M16" i="8"/>
  <c r="M17" i="8"/>
  <c r="M18" i="8"/>
  <c r="M22" i="8"/>
  <c r="M19" i="8"/>
  <c r="M23" i="8"/>
  <c r="M20" i="8"/>
  <c r="M39" i="8"/>
  <c r="M40" i="8"/>
  <c r="M56" i="8"/>
  <c r="M41" i="8"/>
  <c r="M42" i="8"/>
  <c r="M24" i="8"/>
  <c r="M57" i="8"/>
  <c r="M43" i="8"/>
  <c r="M25" i="8"/>
  <c r="M26" i="8"/>
  <c r="M27" i="8"/>
  <c r="M28" i="8"/>
  <c r="M44" i="8"/>
  <c r="M45" i="8"/>
  <c r="M46" i="8"/>
  <c r="M29" i="8"/>
  <c r="M30" i="8"/>
  <c r="M31" i="8"/>
  <c r="M32" i="8"/>
  <c r="M33" i="8"/>
  <c r="M47" i="8"/>
  <c r="M48" i="8"/>
  <c r="M34" i="8"/>
  <c r="M49" i="8"/>
  <c r="M35" i="8"/>
  <c r="M50" i="8"/>
  <c r="M36" i="8"/>
  <c r="M51" i="8"/>
  <c r="M52" i="8"/>
  <c r="M53" i="8"/>
  <c r="M54" i="8"/>
  <c r="M37" i="8"/>
  <c r="M55" i="8"/>
  <c r="M38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95" i="8"/>
  <c r="M88" i="8"/>
  <c r="M96" i="8"/>
  <c r="M97" i="8"/>
  <c r="M98" i="8"/>
  <c r="M99" i="8"/>
  <c r="M89" i="8"/>
  <c r="M100" i="8"/>
  <c r="M101" i="8"/>
  <c r="M102" i="8"/>
  <c r="M103" i="8"/>
  <c r="M90" i="8"/>
  <c r="M91" i="8"/>
  <c r="M104" i="8"/>
  <c r="M92" i="8"/>
  <c r="M93" i="8"/>
  <c r="M105" i="8"/>
  <c r="M94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L2" i="8"/>
  <c r="L3" i="8"/>
  <c r="L4" i="8"/>
  <c r="L5" i="8"/>
  <c r="L8" i="8"/>
  <c r="L6" i="8"/>
  <c r="L11" i="8"/>
  <c r="L9" i="8"/>
  <c r="L12" i="8"/>
  <c r="L10" i="8"/>
  <c r="L7" i="8"/>
  <c r="L13" i="8"/>
  <c r="L14" i="8"/>
  <c r="L21" i="8"/>
  <c r="L15" i="8"/>
  <c r="L16" i="8"/>
  <c r="L17" i="8"/>
  <c r="L18" i="8"/>
  <c r="L22" i="8"/>
  <c r="L19" i="8"/>
  <c r="L23" i="8"/>
  <c r="L20" i="8"/>
  <c r="L39" i="8"/>
  <c r="L40" i="8"/>
  <c r="L56" i="8"/>
  <c r="L41" i="8"/>
  <c r="L42" i="8"/>
  <c r="L24" i="8"/>
  <c r="L57" i="8"/>
  <c r="L43" i="8"/>
  <c r="L25" i="8"/>
  <c r="L26" i="8"/>
  <c r="L27" i="8"/>
  <c r="L28" i="8"/>
  <c r="L44" i="8"/>
  <c r="L45" i="8"/>
  <c r="L46" i="8"/>
  <c r="L29" i="8"/>
  <c r="L30" i="8"/>
  <c r="L31" i="8"/>
  <c r="L32" i="8"/>
  <c r="L33" i="8"/>
  <c r="L47" i="8"/>
  <c r="L48" i="8"/>
  <c r="L34" i="8"/>
  <c r="L49" i="8"/>
  <c r="L35" i="8"/>
  <c r="L50" i="8"/>
  <c r="L36" i="8"/>
  <c r="L51" i="8"/>
  <c r="L52" i="8"/>
  <c r="L53" i="8"/>
  <c r="L54" i="8"/>
  <c r="L37" i="8"/>
  <c r="L55" i="8"/>
  <c r="L38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95" i="8"/>
  <c r="L88" i="8"/>
  <c r="L96" i="8"/>
  <c r="L97" i="8"/>
  <c r="L98" i="8"/>
  <c r="L99" i="8"/>
  <c r="L89" i="8"/>
  <c r="L100" i="8"/>
  <c r="L101" i="8"/>
  <c r="L102" i="8"/>
  <c r="L103" i="8"/>
  <c r="L90" i="8"/>
  <c r="L91" i="8"/>
  <c r="L104" i="8"/>
  <c r="L92" i="8"/>
  <c r="L93" i="8"/>
  <c r="L105" i="8"/>
  <c r="L94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K2" i="8"/>
  <c r="K3" i="8"/>
  <c r="K4" i="8"/>
  <c r="K5" i="8"/>
  <c r="K8" i="8"/>
  <c r="K6" i="8"/>
  <c r="K11" i="8"/>
  <c r="K9" i="8"/>
  <c r="K12" i="8"/>
  <c r="K10" i="8"/>
  <c r="K7" i="8"/>
  <c r="K13" i="8"/>
  <c r="K14" i="8"/>
  <c r="K21" i="8"/>
  <c r="K15" i="8"/>
  <c r="K16" i="8"/>
  <c r="K17" i="8"/>
  <c r="K18" i="8"/>
  <c r="K22" i="8"/>
  <c r="K19" i="8"/>
  <c r="K23" i="8"/>
  <c r="K20" i="8"/>
  <c r="K39" i="8"/>
  <c r="K40" i="8"/>
  <c r="K56" i="8"/>
  <c r="K41" i="8"/>
  <c r="K42" i="8"/>
  <c r="K24" i="8"/>
  <c r="K57" i="8"/>
  <c r="K43" i="8"/>
  <c r="K25" i="8"/>
  <c r="K26" i="8"/>
  <c r="K27" i="8"/>
  <c r="K28" i="8"/>
  <c r="K44" i="8"/>
  <c r="K45" i="8"/>
  <c r="K46" i="8"/>
  <c r="K29" i="8"/>
  <c r="K30" i="8"/>
  <c r="K31" i="8"/>
  <c r="K32" i="8"/>
  <c r="K33" i="8"/>
  <c r="K47" i="8"/>
  <c r="K48" i="8"/>
  <c r="K34" i="8"/>
  <c r="K49" i="8"/>
  <c r="K35" i="8"/>
  <c r="K50" i="8"/>
  <c r="K36" i="8"/>
  <c r="K51" i="8"/>
  <c r="K52" i="8"/>
  <c r="K53" i="8"/>
  <c r="K54" i="8"/>
  <c r="K37" i="8"/>
  <c r="K55" i="8"/>
  <c r="K38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95" i="8"/>
  <c r="K88" i="8"/>
  <c r="K96" i="8"/>
  <c r="K97" i="8"/>
  <c r="K98" i="8"/>
  <c r="K99" i="8"/>
  <c r="K89" i="8"/>
  <c r="K100" i="8"/>
  <c r="K101" i="8"/>
  <c r="K102" i="8"/>
  <c r="K103" i="8"/>
  <c r="K90" i="8"/>
  <c r="K91" i="8"/>
  <c r="K104" i="8"/>
  <c r="K92" i="8"/>
  <c r="K93" i="8"/>
  <c r="K105" i="8"/>
  <c r="K94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J2" i="8"/>
  <c r="J3" i="8"/>
  <c r="J4" i="8"/>
  <c r="J5" i="8"/>
  <c r="J8" i="8"/>
  <c r="J6" i="8"/>
  <c r="J11" i="8"/>
  <c r="J9" i="8"/>
  <c r="J12" i="8"/>
  <c r="J10" i="8"/>
  <c r="J7" i="8"/>
  <c r="J13" i="8"/>
  <c r="J14" i="8"/>
  <c r="J21" i="8"/>
  <c r="J15" i="8"/>
  <c r="J16" i="8"/>
  <c r="J17" i="8"/>
  <c r="J18" i="8"/>
  <c r="J22" i="8"/>
  <c r="J19" i="8"/>
  <c r="J23" i="8"/>
  <c r="J20" i="8"/>
  <c r="J39" i="8"/>
  <c r="J40" i="8"/>
  <c r="J56" i="8"/>
  <c r="J41" i="8"/>
  <c r="J42" i="8"/>
  <c r="J24" i="8"/>
  <c r="J57" i="8"/>
  <c r="J43" i="8"/>
  <c r="J25" i="8"/>
  <c r="J26" i="8"/>
  <c r="J27" i="8"/>
  <c r="J28" i="8"/>
  <c r="J44" i="8"/>
  <c r="J45" i="8"/>
  <c r="J46" i="8"/>
  <c r="J29" i="8"/>
  <c r="J30" i="8"/>
  <c r="J31" i="8"/>
  <c r="J32" i="8"/>
  <c r="J33" i="8"/>
  <c r="J47" i="8"/>
  <c r="J48" i="8"/>
  <c r="J34" i="8"/>
  <c r="J49" i="8"/>
  <c r="J35" i="8"/>
  <c r="J50" i="8"/>
  <c r="J36" i="8"/>
  <c r="J51" i="8"/>
  <c r="J52" i="8"/>
  <c r="J53" i="8"/>
  <c r="J54" i="8"/>
  <c r="J37" i="8"/>
  <c r="J55" i="8"/>
  <c r="J38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95" i="8"/>
  <c r="J88" i="8"/>
  <c r="J96" i="8"/>
  <c r="J97" i="8"/>
  <c r="J98" i="8"/>
  <c r="J99" i="8"/>
  <c r="J89" i="8"/>
  <c r="J100" i="8"/>
  <c r="J101" i="8"/>
  <c r="J102" i="8"/>
  <c r="J103" i="8"/>
  <c r="J90" i="8"/>
  <c r="J91" i="8"/>
  <c r="J104" i="8"/>
  <c r="J92" i="8"/>
  <c r="J93" i="8"/>
  <c r="J105" i="8"/>
  <c r="J94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I3" i="8"/>
  <c r="I4" i="8"/>
  <c r="I5" i="8"/>
  <c r="I8" i="8"/>
  <c r="I6" i="8"/>
  <c r="I11" i="8"/>
  <c r="I9" i="8"/>
  <c r="I12" i="8"/>
  <c r="I10" i="8"/>
  <c r="I7" i="8"/>
  <c r="I13" i="8"/>
  <c r="I14" i="8"/>
  <c r="I21" i="8"/>
  <c r="I15" i="8"/>
  <c r="I16" i="8"/>
  <c r="I17" i="8"/>
  <c r="I18" i="8"/>
  <c r="I22" i="8"/>
  <c r="I19" i="8"/>
  <c r="I23" i="8"/>
  <c r="I20" i="8"/>
  <c r="I39" i="8"/>
  <c r="I40" i="8"/>
  <c r="I56" i="8"/>
  <c r="I41" i="8"/>
  <c r="I42" i="8"/>
  <c r="I24" i="8"/>
  <c r="I57" i="8"/>
  <c r="I43" i="8"/>
  <c r="I25" i="8"/>
  <c r="I26" i="8"/>
  <c r="I27" i="8"/>
  <c r="I28" i="8"/>
  <c r="I44" i="8"/>
  <c r="I45" i="8"/>
  <c r="I46" i="8"/>
  <c r="I29" i="8"/>
  <c r="I30" i="8"/>
  <c r="I31" i="8"/>
  <c r="I32" i="8"/>
  <c r="I33" i="8"/>
  <c r="I47" i="8"/>
  <c r="I48" i="8"/>
  <c r="I34" i="8"/>
  <c r="I49" i="8"/>
  <c r="I35" i="8"/>
  <c r="I50" i="8"/>
  <c r="I36" i="8"/>
  <c r="I51" i="8"/>
  <c r="I52" i="8"/>
  <c r="I53" i="8"/>
  <c r="I54" i="8"/>
  <c r="I37" i="8"/>
  <c r="I55" i="8"/>
  <c r="I38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95" i="8"/>
  <c r="I88" i="8"/>
  <c r="I96" i="8"/>
  <c r="I97" i="8"/>
  <c r="I98" i="8"/>
  <c r="I99" i="8"/>
  <c r="I89" i="8"/>
  <c r="I100" i="8"/>
  <c r="I101" i="8"/>
  <c r="I102" i="8"/>
  <c r="I103" i="8"/>
  <c r="I90" i="8"/>
  <c r="I91" i="8"/>
  <c r="I104" i="8"/>
  <c r="I92" i="8"/>
  <c r="I93" i="8"/>
  <c r="I105" i="8"/>
  <c r="I94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2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6" i="20"/>
  <c r="E5" i="20"/>
  <c r="E4" i="20"/>
  <c r="E3" i="20"/>
  <c r="E2" i="20"/>
  <c r="E6" i="19"/>
  <c r="E5" i="19"/>
  <c r="E4" i="19"/>
  <c r="E3" i="19"/>
  <c r="E2" i="19"/>
  <c r="E6" i="18"/>
  <c r="E5" i="18"/>
  <c r="E4" i="18"/>
  <c r="E3" i="18"/>
  <c r="E2" i="18"/>
  <c r="E6" i="17"/>
  <c r="E5" i="17"/>
  <c r="E4" i="17"/>
  <c r="E3" i="17"/>
  <c r="E2" i="17"/>
  <c r="E6" i="16"/>
  <c r="E5" i="16"/>
  <c r="E4" i="16"/>
  <c r="E3" i="16"/>
  <c r="E2" i="16"/>
  <c r="E6" i="15"/>
  <c r="E5" i="15"/>
  <c r="E4" i="15"/>
  <c r="E3" i="15"/>
  <c r="E2" i="15"/>
  <c r="E6" i="14"/>
  <c r="E5" i="14"/>
  <c r="E4" i="14"/>
  <c r="E3" i="14"/>
  <c r="E2" i="14"/>
  <c r="E6" i="13"/>
  <c r="E5" i="13"/>
  <c r="E4" i="13"/>
  <c r="E3" i="13"/>
  <c r="E2" i="13"/>
  <c r="E6" i="12"/>
  <c r="E5" i="12"/>
  <c r="E4" i="12"/>
  <c r="E3" i="12"/>
  <c r="E2" i="12"/>
  <c r="E6" i="11"/>
  <c r="E5" i="11"/>
  <c r="E4" i="11"/>
  <c r="E3" i="11"/>
  <c r="E2" i="11"/>
  <c r="E6" i="10"/>
  <c r="E5" i="10"/>
  <c r="E4" i="10"/>
  <c r="E3" i="10"/>
  <c r="E2" i="10"/>
  <c r="E6" i="9"/>
  <c r="E5" i="9"/>
  <c r="E4" i="9"/>
  <c r="E3" i="9"/>
  <c r="E2" i="9"/>
  <c r="E49" i="5" l="1"/>
  <c r="E48" i="5"/>
  <c r="E47" i="5"/>
  <c r="F51" i="8" s="1"/>
  <c r="E46" i="5"/>
  <c r="F15" i="8" s="1"/>
  <c r="E45" i="5"/>
  <c r="F44" i="8" s="1"/>
  <c r="E44" i="5"/>
  <c r="E12" i="5"/>
  <c r="F2" i="8" s="1"/>
  <c r="E43" i="5"/>
  <c r="F100" i="8" s="1"/>
  <c r="E42" i="5"/>
  <c r="F54" i="8" s="1"/>
  <c r="E11" i="5"/>
  <c r="E41" i="5"/>
  <c r="F45" i="8" s="1"/>
  <c r="E57" i="5"/>
  <c r="E10" i="5"/>
  <c r="F11" i="8" s="1"/>
  <c r="E56" i="5"/>
  <c r="E40" i="5"/>
  <c r="F52" i="8" s="1"/>
  <c r="E55" i="5"/>
  <c r="F66" i="8" s="1"/>
  <c r="E39" i="5"/>
  <c r="F50" i="8" s="1"/>
  <c r="E38" i="5"/>
  <c r="E37" i="5"/>
  <c r="F18" i="8" s="1"/>
  <c r="E36" i="5"/>
  <c r="E35" i="5"/>
  <c r="F16" i="8" s="1"/>
  <c r="E9" i="5"/>
  <c r="F57" i="8" s="1"/>
  <c r="E34" i="5"/>
  <c r="F20" i="8" s="1"/>
  <c r="E54" i="5"/>
  <c r="F74" i="8" s="1"/>
  <c r="E33" i="5"/>
  <c r="F39" i="8" s="1"/>
  <c r="E53" i="5"/>
  <c r="F30" i="8" s="1"/>
  <c r="E52" i="5"/>
  <c r="F108" i="8" s="1"/>
  <c r="E32" i="5"/>
  <c r="E31" i="5"/>
  <c r="F40" i="8" s="1"/>
  <c r="E30" i="5"/>
  <c r="E51" i="5"/>
  <c r="F25" i="8" s="1"/>
  <c r="E29" i="5"/>
  <c r="F47" i="8" s="1"/>
  <c r="E28" i="5"/>
  <c r="E8" i="5"/>
  <c r="F3" i="8" s="1"/>
  <c r="E27" i="5"/>
  <c r="F17" i="8" s="1"/>
  <c r="E26" i="5"/>
  <c r="E25" i="5"/>
  <c r="E24" i="5"/>
  <c r="E23" i="5"/>
  <c r="F53" i="8" s="1"/>
  <c r="E7" i="5"/>
  <c r="E6" i="5"/>
  <c r="F22" i="8" s="1"/>
  <c r="E22" i="5"/>
  <c r="F48" i="8" s="1"/>
  <c r="E5" i="5"/>
  <c r="F12" i="8" s="1"/>
  <c r="E21" i="5"/>
  <c r="E4" i="5"/>
  <c r="F21" i="8" s="1"/>
  <c r="E20" i="5"/>
  <c r="E19" i="5"/>
  <c r="E3" i="5"/>
  <c r="E2" i="5"/>
  <c r="E18" i="5"/>
  <c r="E17" i="5"/>
  <c r="F95" i="8" s="1"/>
  <c r="H128" i="8"/>
  <c r="G128" i="8"/>
  <c r="F128" i="8"/>
  <c r="E128" i="8"/>
  <c r="D128" i="8"/>
  <c r="H127" i="8"/>
  <c r="G127" i="8"/>
  <c r="F127" i="8"/>
  <c r="E127" i="8"/>
  <c r="D127" i="8"/>
  <c r="H126" i="8"/>
  <c r="G126" i="8"/>
  <c r="F126" i="8"/>
  <c r="E126" i="8"/>
  <c r="D126" i="8"/>
  <c r="H102" i="8"/>
  <c r="G102" i="8"/>
  <c r="F102" i="8"/>
  <c r="E102" i="8"/>
  <c r="D102" i="8"/>
  <c r="H119" i="8"/>
  <c r="G119" i="8"/>
  <c r="E119" i="8"/>
  <c r="D119" i="8"/>
  <c r="H105" i="8"/>
  <c r="G105" i="8"/>
  <c r="E105" i="8"/>
  <c r="D105" i="8"/>
  <c r="H98" i="8"/>
  <c r="G98" i="8"/>
  <c r="E98" i="8"/>
  <c r="D98" i="8"/>
  <c r="E82" i="4"/>
  <c r="E81" i="4"/>
  <c r="E80" i="4"/>
  <c r="E79" i="4"/>
  <c r="E117" i="8" s="1"/>
  <c r="E78" i="4"/>
  <c r="E77" i="4"/>
  <c r="E76" i="4"/>
  <c r="E75" i="4"/>
  <c r="E51" i="8" s="1"/>
  <c r="E74" i="4"/>
  <c r="E73" i="4"/>
  <c r="E7" i="8" s="1"/>
  <c r="E72" i="4"/>
  <c r="E71" i="4"/>
  <c r="E70" i="4"/>
  <c r="E106" i="8" s="1"/>
  <c r="E69" i="4"/>
  <c r="E65" i="8" s="1"/>
  <c r="E68" i="4"/>
  <c r="E67" i="4"/>
  <c r="E118" i="8" s="1"/>
  <c r="E66" i="4"/>
  <c r="E65" i="4"/>
  <c r="E56" i="8" s="1"/>
  <c r="E64" i="4"/>
  <c r="E63" i="4"/>
  <c r="E48" i="8" s="1"/>
  <c r="E62" i="4"/>
  <c r="E69" i="8" s="1"/>
  <c r="E61" i="4"/>
  <c r="E95" i="8" s="1"/>
  <c r="E60" i="4"/>
  <c r="E107" i="8" s="1"/>
  <c r="E59" i="4"/>
  <c r="E31" i="8" s="1"/>
  <c r="E58" i="4"/>
  <c r="E57" i="4"/>
  <c r="E56" i="4"/>
  <c r="E55" i="4"/>
  <c r="E54" i="4"/>
  <c r="E120" i="8" s="1"/>
  <c r="E53" i="4"/>
  <c r="E39" i="8" s="1"/>
  <c r="E52" i="4"/>
  <c r="E51" i="4"/>
  <c r="E76" i="8" s="1"/>
  <c r="E50" i="4"/>
  <c r="E49" i="4"/>
  <c r="E48" i="4"/>
  <c r="E77" i="8" s="1"/>
  <c r="E47" i="4"/>
  <c r="E46" i="4"/>
  <c r="E89" i="8" s="1"/>
  <c r="E45" i="4"/>
  <c r="E44" i="4"/>
  <c r="E43" i="4"/>
  <c r="E8" i="8" s="1"/>
  <c r="E42" i="4"/>
  <c r="E53" i="8" s="1"/>
  <c r="E41" i="4"/>
  <c r="E40" i="4"/>
  <c r="E39" i="4"/>
  <c r="E38" i="4"/>
  <c r="E37" i="4"/>
  <c r="E36" i="4"/>
  <c r="E112" i="8" s="1"/>
  <c r="E35" i="4"/>
  <c r="E49" i="8" s="1"/>
  <c r="E34" i="4"/>
  <c r="E12" i="8" s="1"/>
  <c r="E33" i="4"/>
  <c r="E32" i="4"/>
  <c r="E31" i="4"/>
  <c r="E30" i="4"/>
  <c r="E52" i="8" s="1"/>
  <c r="E29" i="4"/>
  <c r="E28" i="4"/>
  <c r="E19" i="8" s="1"/>
  <c r="E27" i="4"/>
  <c r="E41" i="8" s="1"/>
  <c r="E26" i="4"/>
  <c r="E92" i="8" s="1"/>
  <c r="E25" i="4"/>
  <c r="E24" i="4"/>
  <c r="E23" i="4"/>
  <c r="E22" i="4"/>
  <c r="E26" i="8" s="1"/>
  <c r="E21" i="4"/>
  <c r="E20" i="4"/>
  <c r="E19" i="4"/>
  <c r="E109" i="8" s="1"/>
  <c r="E18" i="4"/>
  <c r="E57" i="8" s="1"/>
  <c r="E17" i="4"/>
  <c r="E74" i="8" s="1"/>
  <c r="E16" i="4"/>
  <c r="E23" i="8" s="1"/>
  <c r="E15" i="4"/>
  <c r="E86" i="8" s="1"/>
  <c r="E14" i="4"/>
  <c r="E13" i="4"/>
  <c r="E71" i="8" s="1"/>
  <c r="E12" i="4"/>
  <c r="E37" i="8" s="1"/>
  <c r="E11" i="4"/>
  <c r="E10" i="4"/>
  <c r="E9" i="4"/>
  <c r="E8" i="4"/>
  <c r="E66" i="8" s="1"/>
  <c r="E7" i="4"/>
  <c r="E54" i="8" s="1"/>
  <c r="E5" i="1"/>
  <c r="E36" i="1"/>
  <c r="E12" i="1"/>
  <c r="E13" i="1"/>
  <c r="E14" i="1"/>
  <c r="E37" i="1"/>
  <c r="E38" i="1"/>
  <c r="D82" i="8" s="1"/>
  <c r="E86" i="1"/>
  <c r="E15" i="1"/>
  <c r="E2" i="1"/>
  <c r="E6" i="1"/>
  <c r="D123" i="8" s="1"/>
  <c r="E16" i="1"/>
  <c r="E39" i="1"/>
  <c r="E17" i="1"/>
  <c r="E40" i="1"/>
  <c r="D100" i="8" s="1"/>
  <c r="E87" i="1"/>
  <c r="E41" i="1"/>
  <c r="D64" i="8" s="1"/>
  <c r="E18" i="1"/>
  <c r="E19" i="1"/>
  <c r="D106" i="8" s="1"/>
  <c r="E42" i="1"/>
  <c r="D45" i="8" s="1"/>
  <c r="E43" i="1"/>
  <c r="E44" i="1"/>
  <c r="E20" i="1"/>
  <c r="D113" i="8" s="1"/>
  <c r="E45" i="1"/>
  <c r="D78" i="8" s="1"/>
  <c r="E21" i="1"/>
  <c r="D38" i="8" s="1"/>
  <c r="E46" i="1"/>
  <c r="D84" i="8" s="1"/>
  <c r="E47" i="1"/>
  <c r="E22" i="1"/>
  <c r="D35" i="8" s="1"/>
  <c r="E88" i="1"/>
  <c r="D93" i="8" s="1"/>
  <c r="E48" i="1"/>
  <c r="D50" i="8" s="1"/>
  <c r="E23" i="1"/>
  <c r="E24" i="1"/>
  <c r="D5" i="8" s="1"/>
  <c r="E25" i="1"/>
  <c r="D33" i="8" s="1"/>
  <c r="E49" i="1"/>
  <c r="D81" i="8" s="1"/>
  <c r="E50" i="1"/>
  <c r="E26" i="1"/>
  <c r="D18" i="8" s="1"/>
  <c r="E51" i="1"/>
  <c r="D80" i="8" s="1"/>
  <c r="E52" i="1"/>
  <c r="D46" i="8" s="1"/>
  <c r="E89" i="1"/>
  <c r="E53" i="1"/>
  <c r="D83" i="8" s="1"/>
  <c r="E54" i="1"/>
  <c r="D71" i="8" s="1"/>
  <c r="E55" i="1"/>
  <c r="D54" i="8" s="1"/>
  <c r="E56" i="1"/>
  <c r="D69" i="8" s="1"/>
  <c r="E57" i="1"/>
  <c r="D21" i="8" s="1"/>
  <c r="E58" i="1"/>
  <c r="E7" i="1"/>
  <c r="D8" i="8" s="1"/>
  <c r="E90" i="1"/>
  <c r="D57" i="8" s="1"/>
  <c r="E59" i="1"/>
  <c r="D75" i="8" s="1"/>
  <c r="E91" i="1"/>
  <c r="D92" i="8" s="1"/>
  <c r="E60" i="1"/>
  <c r="D72" i="8" s="1"/>
  <c r="E27" i="1"/>
  <c r="D11" i="8" s="1"/>
  <c r="E92" i="1"/>
  <c r="D90" i="8" s="1"/>
  <c r="E28" i="1"/>
  <c r="E61" i="1"/>
  <c r="D61" i="8" s="1"/>
  <c r="E62" i="1"/>
  <c r="D40" i="8" s="1"/>
  <c r="E63" i="1"/>
  <c r="D60" i="8" s="1"/>
  <c r="E64" i="1"/>
  <c r="E93" i="1"/>
  <c r="D56" i="8" s="1"/>
  <c r="E29" i="1"/>
  <c r="D34" i="8" s="1"/>
  <c r="E65" i="1"/>
  <c r="D59" i="8" s="1"/>
  <c r="E8" i="1"/>
  <c r="E94" i="1"/>
  <c r="D88" i="8" s="1"/>
  <c r="E30" i="1"/>
  <c r="D26" i="8" s="1"/>
  <c r="E66" i="1"/>
  <c r="D53" i="8" s="1"/>
  <c r="E67" i="1"/>
  <c r="D49" i="8" s="1"/>
  <c r="E68" i="1"/>
  <c r="D63" i="8" s="1"/>
  <c r="E69" i="1"/>
  <c r="D73" i="8" s="1"/>
  <c r="E3" i="1"/>
  <c r="D2" i="8" s="1"/>
  <c r="E70" i="1"/>
  <c r="E71" i="1"/>
  <c r="D55" i="8" s="1"/>
  <c r="E72" i="1"/>
  <c r="D85" i="8" s="1"/>
  <c r="E73" i="1"/>
  <c r="D41" i="8" s="1"/>
  <c r="E74" i="1"/>
  <c r="D51" i="8" s="1"/>
  <c r="E75" i="1"/>
  <c r="D70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52" i="8"/>
  <c r="D29" i="8"/>
  <c r="D23" i="8"/>
  <c r="H24" i="8"/>
  <c r="G24" i="8"/>
  <c r="F24" i="8"/>
  <c r="E24" i="8"/>
  <c r="H62" i="8"/>
  <c r="G62" i="8"/>
  <c r="F62" i="8"/>
  <c r="E62" i="8"/>
  <c r="H44" i="8"/>
  <c r="G44" i="8"/>
  <c r="E44" i="8"/>
  <c r="H121" i="8"/>
  <c r="G121" i="8"/>
  <c r="F121" i="8"/>
  <c r="E121" i="8"/>
  <c r="H19" i="8"/>
  <c r="G19" i="8"/>
  <c r="F19" i="8"/>
  <c r="H118" i="8"/>
  <c r="G118" i="8"/>
  <c r="F118" i="8"/>
  <c r="H114" i="8"/>
  <c r="G114" i="8"/>
  <c r="F114" i="8"/>
  <c r="E114" i="8"/>
  <c r="H95" i="8"/>
  <c r="G95" i="8"/>
  <c r="H67" i="8"/>
  <c r="G67" i="8"/>
  <c r="F67" i="8"/>
  <c r="E67" i="8"/>
  <c r="H25" i="8"/>
  <c r="G25" i="8"/>
  <c r="E25" i="8"/>
  <c r="H86" i="8"/>
  <c r="G86" i="8"/>
  <c r="F86" i="8"/>
  <c r="H124" i="8"/>
  <c r="G124" i="8"/>
  <c r="F124" i="8"/>
  <c r="E124" i="8"/>
  <c r="H9" i="8"/>
  <c r="G9" i="8"/>
  <c r="F9" i="8"/>
  <c r="E9" i="8"/>
  <c r="H103" i="8"/>
  <c r="G103" i="8"/>
  <c r="F103" i="8"/>
  <c r="H30" i="8"/>
  <c r="G30" i="8"/>
  <c r="H110" i="8"/>
  <c r="G110" i="8"/>
  <c r="F110" i="8"/>
  <c r="H82" i="8"/>
  <c r="G82" i="8"/>
  <c r="F82" i="8"/>
  <c r="E82" i="8"/>
  <c r="H107" i="8"/>
  <c r="G107" i="8"/>
  <c r="F107" i="8"/>
  <c r="H28" i="8"/>
  <c r="G28" i="8"/>
  <c r="F28" i="8"/>
  <c r="E28" i="8"/>
  <c r="H120" i="8"/>
  <c r="G120" i="8"/>
  <c r="F120" i="8"/>
  <c r="H15" i="8"/>
  <c r="G15" i="8"/>
  <c r="E15" i="8"/>
  <c r="H68" i="8"/>
  <c r="G68" i="8"/>
  <c r="F68" i="8"/>
  <c r="E68" i="8"/>
  <c r="H96" i="8"/>
  <c r="G96" i="8"/>
  <c r="E96" i="8"/>
  <c r="H99" i="8"/>
  <c r="G99" i="8"/>
  <c r="E99" i="8"/>
  <c r="D99" i="8"/>
  <c r="H97" i="8"/>
  <c r="G97" i="8"/>
  <c r="F97" i="8"/>
  <c r="E97" i="8"/>
  <c r="H117" i="8"/>
  <c r="G117" i="8"/>
  <c r="F117" i="8"/>
  <c r="H122" i="8"/>
  <c r="G122" i="8"/>
  <c r="F122" i="8"/>
  <c r="E122" i="8"/>
  <c r="H48" i="8"/>
  <c r="G48" i="8"/>
  <c r="H65" i="8"/>
  <c r="G65" i="8"/>
  <c r="F65" i="8"/>
  <c r="H58" i="8"/>
  <c r="G58" i="8"/>
  <c r="F58" i="8"/>
  <c r="E58" i="8"/>
  <c r="H32" i="8"/>
  <c r="G32" i="8"/>
  <c r="F32" i="8"/>
  <c r="E32" i="8"/>
  <c r="H20" i="8"/>
  <c r="G20" i="8"/>
  <c r="E20" i="8"/>
  <c r="H13" i="8"/>
  <c r="G13" i="8"/>
  <c r="F13" i="8"/>
  <c r="E13" i="8"/>
  <c r="H76" i="8"/>
  <c r="G76" i="8"/>
  <c r="F76" i="8"/>
  <c r="H17" i="8"/>
  <c r="G17" i="8"/>
  <c r="E17" i="8"/>
  <c r="H66" i="8"/>
  <c r="G66" i="8"/>
  <c r="H12" i="8"/>
  <c r="G12" i="8"/>
  <c r="H7" i="8"/>
  <c r="G7" i="8"/>
  <c r="F7" i="8"/>
  <c r="H31" i="8"/>
  <c r="G31" i="8"/>
  <c r="F31" i="8"/>
  <c r="H22" i="8"/>
  <c r="G22" i="8"/>
  <c r="E22" i="8"/>
  <c r="H3" i="8"/>
  <c r="G3" i="8"/>
  <c r="E3" i="8"/>
  <c r="H39" i="8"/>
  <c r="G39" i="8"/>
  <c r="H87" i="8"/>
  <c r="G87" i="8"/>
  <c r="F87" i="8"/>
  <c r="E87" i="8"/>
  <c r="H14" i="8"/>
  <c r="G14" i="8"/>
  <c r="F14" i="8"/>
  <c r="E14" i="8"/>
  <c r="H47" i="8"/>
  <c r="G47" i="8"/>
  <c r="E47" i="8"/>
  <c r="H42" i="8"/>
  <c r="G42" i="8"/>
  <c r="F42" i="8"/>
  <c r="E42" i="8"/>
  <c r="H70" i="8"/>
  <c r="G70" i="8"/>
  <c r="F70" i="8"/>
  <c r="E70" i="8"/>
  <c r="H51" i="8"/>
  <c r="G51" i="8"/>
  <c r="H41" i="8"/>
  <c r="G41" i="8"/>
  <c r="F41" i="8"/>
  <c r="H85" i="8"/>
  <c r="G85" i="8"/>
  <c r="F85" i="8"/>
  <c r="E85" i="8"/>
  <c r="H55" i="8"/>
  <c r="G55" i="8"/>
  <c r="F55" i="8"/>
  <c r="E55" i="8"/>
  <c r="H79" i="8"/>
  <c r="G79" i="8"/>
  <c r="F79" i="8"/>
  <c r="E79" i="8"/>
  <c r="D79" i="8"/>
  <c r="H2" i="8"/>
  <c r="G2" i="8"/>
  <c r="E2" i="8"/>
  <c r="H73" i="8"/>
  <c r="G73" i="8"/>
  <c r="F73" i="8"/>
  <c r="E73" i="8"/>
  <c r="H63" i="8"/>
  <c r="G63" i="8"/>
  <c r="F63" i="8"/>
  <c r="E63" i="8"/>
  <c r="H49" i="8"/>
  <c r="G49" i="8"/>
  <c r="F49" i="8"/>
  <c r="H53" i="8"/>
  <c r="G53" i="8"/>
  <c r="H26" i="8"/>
  <c r="G26" i="8"/>
  <c r="F26" i="8"/>
  <c r="H88" i="8"/>
  <c r="G88" i="8"/>
  <c r="F88" i="8"/>
  <c r="E88" i="8"/>
  <c r="H10" i="8"/>
  <c r="G10" i="8"/>
  <c r="F10" i="8"/>
  <c r="E10" i="8"/>
  <c r="D10" i="8"/>
  <c r="H59" i="8"/>
  <c r="G59" i="8"/>
  <c r="F59" i="8"/>
  <c r="E59" i="8"/>
  <c r="H34" i="8"/>
  <c r="G34" i="8"/>
  <c r="F34" i="8"/>
  <c r="E34" i="8"/>
  <c r="H56" i="8"/>
  <c r="G56" i="8"/>
  <c r="F56" i="8"/>
  <c r="H74" i="8"/>
  <c r="G74" i="8"/>
  <c r="D74" i="8"/>
  <c r="H60" i="8"/>
  <c r="G60" i="8"/>
  <c r="F60" i="8"/>
  <c r="E60" i="8"/>
  <c r="H40" i="8"/>
  <c r="G40" i="8"/>
  <c r="E40" i="8"/>
  <c r="H61" i="8"/>
  <c r="G61" i="8"/>
  <c r="F61" i="8"/>
  <c r="E61" i="8"/>
  <c r="H16" i="8"/>
  <c r="G16" i="8"/>
  <c r="E16" i="8"/>
  <c r="D16" i="8"/>
  <c r="H90" i="8"/>
  <c r="G90" i="8"/>
  <c r="F90" i="8"/>
  <c r="E90" i="8"/>
  <c r="H11" i="8"/>
  <c r="G11" i="8"/>
  <c r="E11" i="8"/>
  <c r="H72" i="8"/>
  <c r="G72" i="8"/>
  <c r="F72" i="8"/>
  <c r="E72" i="8"/>
  <c r="H92" i="8"/>
  <c r="G92" i="8"/>
  <c r="F92" i="8"/>
  <c r="H75" i="8"/>
  <c r="G75" i="8"/>
  <c r="F75" i="8"/>
  <c r="E75" i="8"/>
  <c r="H57" i="8"/>
  <c r="G57" i="8"/>
  <c r="H8" i="8"/>
  <c r="G8" i="8"/>
  <c r="F8" i="8"/>
  <c r="H77" i="8"/>
  <c r="G77" i="8"/>
  <c r="F77" i="8"/>
  <c r="D77" i="8"/>
  <c r="H21" i="8"/>
  <c r="G21" i="8"/>
  <c r="E21" i="8"/>
  <c r="H69" i="8"/>
  <c r="G69" i="8"/>
  <c r="F69" i="8"/>
  <c r="H54" i="8"/>
  <c r="G54" i="8"/>
  <c r="H71" i="8"/>
  <c r="G71" i="8"/>
  <c r="F71" i="8"/>
  <c r="H83" i="8"/>
  <c r="G83" i="8"/>
  <c r="F83" i="8"/>
  <c r="E83" i="8"/>
  <c r="H46" i="8"/>
  <c r="G46" i="8"/>
  <c r="F46" i="8"/>
  <c r="E46" i="8"/>
  <c r="H80" i="8"/>
  <c r="G80" i="8"/>
  <c r="F80" i="8"/>
  <c r="E80" i="8"/>
  <c r="H18" i="8"/>
  <c r="G18" i="8"/>
  <c r="E18" i="8"/>
  <c r="H52" i="8"/>
  <c r="G52" i="8"/>
  <c r="H81" i="8"/>
  <c r="G81" i="8"/>
  <c r="F81" i="8"/>
  <c r="E81" i="8"/>
  <c r="H33" i="8"/>
  <c r="G33" i="8"/>
  <c r="F33" i="8"/>
  <c r="E33" i="8"/>
  <c r="H5" i="8"/>
  <c r="G5" i="8"/>
  <c r="E5" i="8"/>
  <c r="H29" i="8"/>
  <c r="G29" i="8"/>
  <c r="F29" i="8"/>
  <c r="E29" i="8"/>
  <c r="H50" i="8"/>
  <c r="G50" i="8"/>
  <c r="E50" i="8"/>
  <c r="H93" i="8"/>
  <c r="G93" i="8"/>
  <c r="F93" i="8"/>
  <c r="E93" i="8"/>
  <c r="H35" i="8"/>
  <c r="G35" i="8"/>
  <c r="F35" i="8"/>
  <c r="E35" i="8"/>
  <c r="H23" i="8"/>
  <c r="G23" i="8"/>
  <c r="F23" i="8"/>
  <c r="H84" i="8"/>
  <c r="G84" i="8"/>
  <c r="F84" i="8"/>
  <c r="E84" i="8"/>
  <c r="H38" i="8"/>
  <c r="G38" i="8"/>
  <c r="F38" i="8"/>
  <c r="E38" i="8"/>
  <c r="H78" i="8"/>
  <c r="G78" i="8"/>
  <c r="F78" i="8"/>
  <c r="E78" i="8"/>
  <c r="E45" i="8"/>
  <c r="G45" i="8"/>
  <c r="H45" i="8"/>
  <c r="H113" i="8"/>
  <c r="G113" i="8"/>
  <c r="F113" i="8"/>
  <c r="E113" i="8"/>
  <c r="H109" i="8"/>
  <c r="G109" i="8"/>
  <c r="F109" i="8"/>
  <c r="H104" i="8"/>
  <c r="G104" i="8"/>
  <c r="F104" i="8"/>
  <c r="E104" i="8"/>
  <c r="H106" i="8"/>
  <c r="G106" i="8"/>
  <c r="F106" i="8"/>
  <c r="H37" i="8"/>
  <c r="G37" i="8"/>
  <c r="F37" i="8"/>
  <c r="H64" i="8"/>
  <c r="G64" i="8"/>
  <c r="F64" i="8"/>
  <c r="E64" i="8"/>
  <c r="H91" i="8"/>
  <c r="G91" i="8"/>
  <c r="F91" i="8"/>
  <c r="E91" i="8"/>
  <c r="H100" i="8"/>
  <c r="G100" i="8"/>
  <c r="E100" i="8"/>
  <c r="H108" i="8"/>
  <c r="G108" i="8"/>
  <c r="E108" i="8"/>
  <c r="H112" i="8"/>
  <c r="G112" i="8"/>
  <c r="F112" i="8"/>
  <c r="H27" i="8"/>
  <c r="G27" i="8"/>
  <c r="F27" i="8"/>
  <c r="E27" i="8"/>
  <c r="H123" i="8"/>
  <c r="G123" i="8"/>
  <c r="F123" i="8"/>
  <c r="H6" i="8"/>
  <c r="G6" i="8"/>
  <c r="F6" i="8"/>
  <c r="E6" i="8"/>
  <c r="H111" i="8"/>
  <c r="G111" i="8"/>
  <c r="F111" i="8"/>
  <c r="E111" i="8"/>
  <c r="H89" i="8"/>
  <c r="G89" i="8"/>
  <c r="F89" i="8"/>
  <c r="H125" i="8"/>
  <c r="G125" i="8"/>
  <c r="F125" i="8"/>
  <c r="E125" i="8"/>
  <c r="D104" i="8"/>
  <c r="D112" i="8"/>
  <c r="D111" i="8"/>
  <c r="F5" i="8" l="1"/>
  <c r="C126" i="8"/>
  <c r="C128" i="8"/>
  <c r="C102" i="8"/>
  <c r="C127" i="8"/>
  <c r="C112" i="8"/>
  <c r="C104" i="8"/>
  <c r="C71" i="8"/>
  <c r="C92" i="8"/>
  <c r="C74" i="8"/>
  <c r="C49" i="8"/>
  <c r="C46" i="8"/>
  <c r="C18" i="8"/>
  <c r="C81" i="8"/>
  <c r="C5" i="8"/>
  <c r="C50" i="8"/>
  <c r="C35" i="8"/>
  <c r="C84" i="8"/>
  <c r="C78" i="8"/>
  <c r="C45" i="8"/>
  <c r="C51" i="8"/>
  <c r="C111" i="8"/>
  <c r="C64" i="8"/>
  <c r="C77" i="8"/>
  <c r="C16" i="8"/>
  <c r="C10" i="8"/>
  <c r="C79" i="8"/>
  <c r="C85" i="8"/>
  <c r="C73" i="8"/>
  <c r="C26" i="8"/>
  <c r="C34" i="8"/>
  <c r="C40" i="8"/>
  <c r="C11" i="8"/>
  <c r="C57" i="8"/>
  <c r="C69" i="8"/>
  <c r="C113" i="8"/>
  <c r="C106" i="8"/>
  <c r="C100" i="8"/>
  <c r="C82" i="8"/>
  <c r="C70" i="8"/>
  <c r="C60" i="8"/>
  <c r="C61" i="8"/>
  <c r="C90" i="8"/>
  <c r="C72" i="8"/>
  <c r="C75" i="8"/>
  <c r="C8" i="8"/>
  <c r="C21" i="8"/>
  <c r="C54" i="8"/>
  <c r="C83" i="8"/>
  <c r="C80" i="8"/>
  <c r="C52" i="8"/>
  <c r="C33" i="8"/>
  <c r="C29" i="8"/>
  <c r="C93" i="8"/>
  <c r="C23" i="8"/>
  <c r="C38" i="8"/>
  <c r="D31" i="8"/>
  <c r="C31" i="8" s="1"/>
  <c r="D17" i="8"/>
  <c r="C17" i="8" s="1"/>
  <c r="D32" i="8"/>
  <c r="C32" i="8" s="1"/>
  <c r="D122" i="8"/>
  <c r="C122" i="8" s="1"/>
  <c r="D30" i="8"/>
  <c r="D86" i="8"/>
  <c r="C86" i="8" s="1"/>
  <c r="D114" i="8"/>
  <c r="C114" i="8" s="1"/>
  <c r="D44" i="8"/>
  <c r="C44" i="8" s="1"/>
  <c r="D125" i="8"/>
  <c r="C125" i="8" s="1"/>
  <c r="D3" i="8"/>
  <c r="C3" i="8" s="1"/>
  <c r="D12" i="8"/>
  <c r="C12" i="8" s="1"/>
  <c r="D13" i="8"/>
  <c r="C13" i="8" s="1"/>
  <c r="D65" i="8"/>
  <c r="C65" i="8" s="1"/>
  <c r="D97" i="8"/>
  <c r="C97" i="8" s="1"/>
  <c r="D9" i="8"/>
  <c r="C9" i="8" s="1"/>
  <c r="D67" i="8"/>
  <c r="C67" i="8" s="1"/>
  <c r="D19" i="8"/>
  <c r="C19" i="8" s="1"/>
  <c r="D24" i="8"/>
  <c r="C24" i="8" s="1"/>
  <c r="D107" i="8"/>
  <c r="C107" i="8" s="1"/>
  <c r="D39" i="8"/>
  <c r="C39" i="8" s="1"/>
  <c r="D89" i="8"/>
  <c r="C89" i="8" s="1"/>
  <c r="D110" i="8"/>
  <c r="D22" i="8"/>
  <c r="C22" i="8" s="1"/>
  <c r="D6" i="8"/>
  <c r="C6" i="8" s="1"/>
  <c r="D103" i="8"/>
  <c r="D7" i="8"/>
  <c r="C7" i="8" s="1"/>
  <c r="D27" i="8"/>
  <c r="C27" i="8" s="1"/>
  <c r="D124" i="8"/>
  <c r="C124" i="8" s="1"/>
  <c r="D66" i="8"/>
  <c r="C66" i="8" s="1"/>
  <c r="D108" i="8"/>
  <c r="C108" i="8" s="1"/>
  <c r="D25" i="8"/>
  <c r="C25" i="8" s="1"/>
  <c r="D76" i="8"/>
  <c r="C76" i="8" s="1"/>
  <c r="D91" i="8"/>
  <c r="C91" i="8" s="1"/>
  <c r="D95" i="8"/>
  <c r="C95" i="8" s="1"/>
  <c r="D20" i="8"/>
  <c r="C20" i="8" s="1"/>
  <c r="D37" i="8"/>
  <c r="C37" i="8" s="1"/>
  <c r="D118" i="8"/>
  <c r="C118" i="8" s="1"/>
  <c r="D58" i="8"/>
  <c r="C58" i="8" s="1"/>
  <c r="D121" i="8"/>
  <c r="C121" i="8" s="1"/>
  <c r="D48" i="8"/>
  <c r="C48" i="8" s="1"/>
  <c r="D109" i="8"/>
  <c r="C109" i="8" s="1"/>
  <c r="D62" i="8"/>
  <c r="C62" i="8" s="1"/>
  <c r="D117" i="8"/>
  <c r="C117" i="8" s="1"/>
  <c r="C41" i="8"/>
  <c r="C55" i="8"/>
  <c r="C2" i="8"/>
  <c r="C63" i="8"/>
  <c r="C53" i="8"/>
  <c r="C88" i="8"/>
  <c r="C59" i="8"/>
  <c r="C56" i="8"/>
  <c r="D43" i="8"/>
  <c r="F43" i="8"/>
  <c r="G43" i="8"/>
  <c r="H43" i="8"/>
  <c r="H94" i="8" l="1"/>
  <c r="H101" i="8"/>
  <c r="H115" i="8"/>
  <c r="H36" i="8"/>
  <c r="H116" i="8"/>
  <c r="G94" i="8"/>
  <c r="G4" i="8"/>
  <c r="G101" i="8"/>
  <c r="G115" i="8"/>
  <c r="G36" i="8"/>
  <c r="G116" i="8"/>
  <c r="F94" i="8"/>
  <c r="F4" i="8"/>
  <c r="F101" i="8"/>
  <c r="F115" i="8"/>
  <c r="F36" i="8"/>
  <c r="F116" i="8"/>
  <c r="E94" i="8"/>
  <c r="E4" i="8"/>
  <c r="E101" i="8"/>
  <c r="E115" i="8"/>
  <c r="E36" i="8"/>
  <c r="E116" i="8"/>
  <c r="E6" i="7" l="1"/>
  <c r="E5" i="7"/>
  <c r="E4" i="7"/>
  <c r="E3" i="7"/>
  <c r="E2" i="7"/>
  <c r="H4" i="8" s="1"/>
  <c r="E6" i="6"/>
  <c r="E5" i="6"/>
  <c r="E4" i="6"/>
  <c r="E3" i="6"/>
  <c r="E2" i="6"/>
  <c r="E50" i="5"/>
  <c r="F119" i="8" s="1"/>
  <c r="C119" i="8" s="1"/>
  <c r="E16" i="5"/>
  <c r="F105" i="8" s="1"/>
  <c r="C105" i="8" s="1"/>
  <c r="E15" i="5"/>
  <c r="F98" i="8" s="1"/>
  <c r="C98" i="8" s="1"/>
  <c r="E14" i="5"/>
  <c r="F96" i="8" s="1"/>
  <c r="E13" i="5"/>
  <c r="E6" i="4"/>
  <c r="E123" i="8" s="1"/>
  <c r="C123" i="8" s="1"/>
  <c r="E5" i="4"/>
  <c r="E43" i="8" s="1"/>
  <c r="C43" i="8" s="1"/>
  <c r="E4" i="4"/>
  <c r="E103" i="8" s="1"/>
  <c r="C103" i="8" s="1"/>
  <c r="E3" i="4"/>
  <c r="E30" i="8" s="1"/>
  <c r="C30" i="8" s="1"/>
  <c r="E2" i="4"/>
  <c r="D96" i="8"/>
  <c r="E110" i="8" l="1"/>
  <c r="C110" i="8" s="1"/>
  <c r="F99" i="8"/>
  <c r="C99" i="8" s="1"/>
  <c r="C96" i="8"/>
  <c r="D36" i="8"/>
  <c r="C36" i="8" s="1"/>
  <c r="D120" i="8"/>
  <c r="C120" i="8" s="1"/>
  <c r="D14" i="8"/>
  <c r="C14" i="8" s="1"/>
  <c r="D101" i="8"/>
  <c r="C101" i="8" s="1"/>
  <c r="D68" i="8"/>
  <c r="C68" i="8" s="1"/>
  <c r="D42" i="8"/>
  <c r="C42" i="8" s="1"/>
  <c r="D116" i="8"/>
  <c r="C116" i="8" s="1"/>
  <c r="D28" i="8"/>
  <c r="C28" i="8" s="1"/>
  <c r="D87" i="8"/>
  <c r="C87" i="8" s="1"/>
  <c r="D115" i="8"/>
  <c r="C115" i="8" s="1"/>
  <c r="D15" i="8"/>
  <c r="C15" i="8" s="1"/>
  <c r="D47" i="8"/>
  <c r="C47" i="8" s="1"/>
  <c r="D94" i="8"/>
  <c r="C94" i="8" s="1"/>
  <c r="D4" i="8"/>
  <c r="C4" i="8" s="1"/>
</calcChain>
</file>

<file path=xl/sharedStrings.xml><?xml version="1.0" encoding="utf-8"?>
<sst xmlns="http://schemas.openxmlformats.org/spreadsheetml/2006/main" count="490" uniqueCount="191">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</sst>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65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28" totalsRowShown="0" headerRowDxfId="656" dataDxfId="655">
  <autoFilter ref="A1:BK128"/>
  <sortState ref="A2:BK128">
    <sortCondition descending="1" ref="C1:C128"/>
  </sortState>
  <tableColumns count="63">
    <tableColumn id="2" name="کد کاربری" dataDxfId="654"/>
    <tableColumn id="3" name="نام کاربری" dataDxfId="653"/>
    <tableColumn id="7" name="مجموع امتیاز" dataDxfId="652">
      <calculatedColumnFormula xml:space="preserve"> SUM(TotalPoints[[#This Row],[دور 1]:[دور 60]])</calculatedColumnFormula>
    </tableColumn>
    <tableColumn id="4" name="دور 1" dataDxfId="651">
      <calculatedColumnFormula>IFERROR(VLOOKUP($A2,Round01[],5,FALSE), 0)</calculatedColumnFormula>
    </tableColumn>
    <tableColumn id="5" name="دور 2" dataDxfId="650">
      <calculatedColumnFormula>IFERROR(VLOOKUP($A2,Round02[],5,FALSE), 0)</calculatedColumnFormula>
    </tableColumn>
    <tableColumn id="6" name="دور 3" dataDxfId="649">
      <calculatedColumnFormula>IFERROR(VLOOKUP($A2,Round03[],5,FALSE), 0)</calculatedColumnFormula>
    </tableColumn>
    <tableColumn id="11" name="دور 4" dataDxfId="648">
      <calculatedColumnFormula>IFERROR(VLOOKUP($A2,Round04[],5,FALSE), 0)</calculatedColumnFormula>
    </tableColumn>
    <tableColumn id="12" name="دور 5" dataDxfId="647">
      <calculatedColumnFormula>IFERROR(VLOOKUP($A2,Round05[],5,FALSE), 0)</calculatedColumnFormula>
    </tableColumn>
    <tableColumn id="13" name="دور 6" dataDxfId="646">
      <calculatedColumnFormula>IFERROR(VLOOKUP($A2,Round06[],5,FALSE), 0)</calculatedColumnFormula>
    </tableColumn>
    <tableColumn id="14" name="دور 7" dataDxfId="645">
      <calculatedColumnFormula>IFERROR(VLOOKUP($A2,Round07[],5,FALSE), 0)</calculatedColumnFormula>
    </tableColumn>
    <tableColumn id="15" name="دور 8" dataDxfId="644">
      <calculatedColumnFormula>IFERROR(VLOOKUP($A2,Round08[],5,FALSE), 0)</calculatedColumnFormula>
    </tableColumn>
    <tableColumn id="16" name="دور 9" dataDxfId="643">
      <calculatedColumnFormula>IFERROR(VLOOKUP($A2,Round09[],5,FALSE), 0)</calculatedColumnFormula>
    </tableColumn>
    <tableColumn id="17" name="دور 10" dataDxfId="642">
      <calculatedColumnFormula>IFERROR(VLOOKUP($A2,Round10[],5,FALSE), 0)</calculatedColumnFormula>
    </tableColumn>
    <tableColumn id="18" name="دور 11" dataDxfId="641">
      <calculatedColumnFormula>IFERROR(VLOOKUP($A2,Round11[],5,FALSE), 0)</calculatedColumnFormula>
    </tableColumn>
    <tableColumn id="19" name="دور 12" dataDxfId="640">
      <calculatedColumnFormula>IFERROR(VLOOKUP($A2,Round12[],5,FALSE), 0)</calculatedColumnFormula>
    </tableColumn>
    <tableColumn id="20" name="دور 13" dataDxfId="639">
      <calculatedColumnFormula>IFERROR(VLOOKUP($A2,Round13[],5,FALSE), 0)</calculatedColumnFormula>
    </tableColumn>
    <tableColumn id="21" name="دور 14" dataDxfId="638">
      <calculatedColumnFormula>IFERROR(VLOOKUP($A2,Round14[],5,FALSE), 0)</calculatedColumnFormula>
    </tableColumn>
    <tableColumn id="22" name="دور 15" dataDxfId="637">
      <calculatedColumnFormula>IFERROR(VLOOKUP($A2,Round15[],5,FALSE), 0)</calculatedColumnFormula>
    </tableColumn>
    <tableColumn id="23" name="دور 16" dataDxfId="636">
      <calculatedColumnFormula>IFERROR(VLOOKUP($A2,Round16[],5,FALSE), 0)</calculatedColumnFormula>
    </tableColumn>
    <tableColumn id="24" name="دور 17" dataDxfId="635">
      <calculatedColumnFormula>IFERROR(VLOOKUP($A2,Round17[],5,FALSE), 0)</calculatedColumnFormula>
    </tableColumn>
    <tableColumn id="25" name="دور 18" dataDxfId="634">
      <calculatedColumnFormula>IFERROR(VLOOKUP($A2,Round18[],5,FALSE), 0)</calculatedColumnFormula>
    </tableColumn>
    <tableColumn id="26" name="دور 19" dataDxfId="633">
      <calculatedColumnFormula>IFERROR(VLOOKUP($A2,Round19[],5,FALSE), 0)</calculatedColumnFormula>
    </tableColumn>
    <tableColumn id="27" name="دور 20" dataDxfId="632">
      <calculatedColumnFormula>IFERROR(VLOOKUP($A2,Round20[],5,FALSE), 0)</calculatedColumnFormula>
    </tableColumn>
    <tableColumn id="28" name="دور 21" dataDxfId="631">
      <calculatedColumnFormula>IFERROR(VLOOKUP($A2,Round21[],5,FALSE), 0)</calculatedColumnFormula>
    </tableColumn>
    <tableColumn id="29" name="دور 22" dataDxfId="630">
      <calculatedColumnFormula>IFERROR(VLOOKUP($A2,Round22[],5,FALSE), 0)</calculatedColumnFormula>
    </tableColumn>
    <tableColumn id="30" name="دور 23" dataDxfId="629">
      <calculatedColumnFormula>IFERROR(VLOOKUP($A2,Round23[],5,FALSE), 0)</calculatedColumnFormula>
    </tableColumn>
    <tableColumn id="31" name="دور 24" dataDxfId="628">
      <calculatedColumnFormula>IFERROR(VLOOKUP($A2,Round24[],5,FALSE), 0)</calculatedColumnFormula>
    </tableColumn>
    <tableColumn id="32" name="دور 25" dataDxfId="627">
      <calculatedColumnFormula>IFERROR(VLOOKUP($A2,Round25[],5,FALSE), 0)</calculatedColumnFormula>
    </tableColumn>
    <tableColumn id="33" name="دور 26" dataDxfId="626">
      <calculatedColumnFormula>IFERROR(VLOOKUP($A2,Round26[],5,FALSE), 0)</calculatedColumnFormula>
    </tableColumn>
    <tableColumn id="34" name="دور 27" dataDxfId="625">
      <calculatedColumnFormula>IFERROR(VLOOKUP($A2,Round27[],5,FALSE), 0)</calculatedColumnFormula>
    </tableColumn>
    <tableColumn id="35" name="دور 28" dataDxfId="624">
      <calculatedColumnFormula>IFERROR(VLOOKUP($A2,Round28[],5,FALSE), 0)</calculatedColumnFormula>
    </tableColumn>
    <tableColumn id="36" name="دور 29" dataDxfId="623">
      <calculatedColumnFormula>IFERROR(VLOOKUP($A2,Round29[],5,FALSE), 0)</calculatedColumnFormula>
    </tableColumn>
    <tableColumn id="37" name="دور 30" dataDxfId="622">
      <calculatedColumnFormula>IFERROR(VLOOKUP($A2,Round30[],5,FALSE), 0)</calculatedColumnFormula>
    </tableColumn>
    <tableColumn id="38" name="دور 31" dataDxfId="621">
      <calculatedColumnFormula>IFERROR(VLOOKUP($A2,Round31[],5,FALSE), 0)</calculatedColumnFormula>
    </tableColumn>
    <tableColumn id="39" name="دور 32" dataDxfId="620">
      <calculatedColumnFormula>IFERROR(VLOOKUP($A2,Round32[],5,FALSE), 0)</calculatedColumnFormula>
    </tableColumn>
    <tableColumn id="40" name="دور 33" dataDxfId="619">
      <calculatedColumnFormula>IFERROR(VLOOKUP($A2,Round33[],5,FALSE), 0)</calculatedColumnFormula>
    </tableColumn>
    <tableColumn id="41" name="دور 34" dataDxfId="618">
      <calculatedColumnFormula>IFERROR(VLOOKUP($A2,Round34[],5,FALSE), 0)</calculatedColumnFormula>
    </tableColumn>
    <tableColumn id="42" name="دور 35" dataDxfId="617">
      <calculatedColumnFormula>IFERROR(VLOOKUP($A2,Round35[],5,FALSE), 0)</calculatedColumnFormula>
    </tableColumn>
    <tableColumn id="43" name="دور 36" dataDxfId="616">
      <calculatedColumnFormula>IFERROR(VLOOKUP($A2,Round36[],5,FALSE), 0)</calculatedColumnFormula>
    </tableColumn>
    <tableColumn id="44" name="دور 37" dataDxfId="615">
      <calculatedColumnFormula>IFERROR(VLOOKUP($A2,Round37[],5,FALSE), 0)</calculatedColumnFormula>
    </tableColumn>
    <tableColumn id="45" name="دور 38" dataDxfId="614">
      <calculatedColumnFormula>IFERROR(VLOOKUP($A2,Round38[],5,FALSE), 0)</calculatedColumnFormula>
    </tableColumn>
    <tableColumn id="46" name="دور 39" dataDxfId="613">
      <calculatedColumnFormula>IFERROR(VLOOKUP($A2,Round39[],5,FALSE), 0)</calculatedColumnFormula>
    </tableColumn>
    <tableColumn id="47" name="دور 40" dataDxfId="612">
      <calculatedColumnFormula>IFERROR(VLOOKUP($A2,Round40[],5,FALSE), 0)</calculatedColumnFormula>
    </tableColumn>
    <tableColumn id="48" name="دور 41" dataDxfId="611">
      <calculatedColumnFormula>IFERROR(VLOOKUP($A2,Round41[],5,FALSE), 0)</calculatedColumnFormula>
    </tableColumn>
    <tableColumn id="49" name="دور 42" dataDxfId="610">
      <calculatedColumnFormula>IFERROR(VLOOKUP($A2,Round42[],5,FALSE), 0)</calculatedColumnFormula>
    </tableColumn>
    <tableColumn id="50" name="دور 43" dataDxfId="609">
      <calculatedColumnFormula>IFERROR(VLOOKUP($A2,Round43[],5,FALSE), 0)</calculatedColumnFormula>
    </tableColumn>
    <tableColumn id="51" name="دور 44" dataDxfId="608">
      <calculatedColumnFormula>IFERROR(VLOOKUP($A2,Round44[],5,FALSE), 0)</calculatedColumnFormula>
    </tableColumn>
    <tableColumn id="52" name="دور 45" dataDxfId="607">
      <calculatedColumnFormula>IFERROR(VLOOKUP($A2,Round45[],5,FALSE), 0)</calculatedColumnFormula>
    </tableColumn>
    <tableColumn id="53" name="دور 46" dataDxfId="606">
      <calculatedColumnFormula>IFERROR(VLOOKUP($A2,Round46[],5,FALSE), 0)</calculatedColumnFormula>
    </tableColumn>
    <tableColumn id="54" name="دور 47" dataDxfId="605">
      <calculatedColumnFormula>IFERROR(VLOOKUP($A2,Round47[],5,FALSE), 0)</calculatedColumnFormula>
    </tableColumn>
    <tableColumn id="55" name="دور 48" dataDxfId="604">
      <calculatedColumnFormula>IFERROR(VLOOKUP($A2,Round48[],5,FALSE), 0)</calculatedColumnFormula>
    </tableColumn>
    <tableColumn id="56" name="دور 49" dataDxfId="603">
      <calculatedColumnFormula>IFERROR(VLOOKUP($A2,Round49[],5,FALSE), 0)</calculatedColumnFormula>
    </tableColumn>
    <tableColumn id="57" name="دور 50" dataDxfId="602">
      <calculatedColumnFormula>IFERROR(VLOOKUP($A2,Round50[],5,FALSE), 0)</calculatedColumnFormula>
    </tableColumn>
    <tableColumn id="58" name="دور 51" dataDxfId="601">
      <calculatedColumnFormula>IFERROR(VLOOKUP($A2,Round51[],5,FALSE), 0)</calculatedColumnFormula>
    </tableColumn>
    <tableColumn id="59" name="دور 52" dataDxfId="600">
      <calculatedColumnFormula>IFERROR(VLOOKUP($A2,Round52[],5,FALSE), 0)</calculatedColumnFormula>
    </tableColumn>
    <tableColumn id="60" name="دور 53" dataDxfId="599">
      <calculatedColumnFormula>IFERROR(VLOOKUP($A2,Round53[],5,FALSE), 0)</calculatedColumnFormula>
    </tableColumn>
    <tableColumn id="61" name="دور 54" dataDxfId="598">
      <calculatedColumnFormula>IFERROR(VLOOKUP($A2,Round54[],5,FALSE), 0)</calculatedColumnFormula>
    </tableColumn>
    <tableColumn id="62" name="دور 55" dataDxfId="597">
      <calculatedColumnFormula>IFERROR(VLOOKUP($A2,Round55[],5,FALSE), 0)</calculatedColumnFormula>
    </tableColumn>
    <tableColumn id="63" name="دور 56" dataDxfId="596">
      <calculatedColumnFormula>IFERROR(VLOOKUP($A2,Round56[],5,FALSE), 0)</calculatedColumnFormula>
    </tableColumn>
    <tableColumn id="64" name="دور 57" dataDxfId="595">
      <calculatedColumnFormula>IFERROR(VLOOKUP($A2,Round57[],5,FALSE), 0)</calculatedColumnFormula>
    </tableColumn>
    <tableColumn id="65" name="دور 58" dataDxfId="594">
      <calculatedColumnFormula>IFERROR(VLOOKUP($A2,Round58[],5,FALSE), 0)</calculatedColumnFormula>
    </tableColumn>
    <tableColumn id="66" name="دور 59" dataDxfId="593">
      <calculatedColumnFormula>IFERROR(VLOOKUP($A2,Round59[],5,FALSE), 0)</calculatedColumnFormula>
    </tableColumn>
    <tableColumn id="67" name="دور 60" dataDxfId="592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6" totalsRowShown="0" headerRowDxfId="553" dataDxfId="552">
  <autoFilter ref="A1:E6"/>
  <tableColumns count="5">
    <tableColumn id="2" name="کد کاربری" dataDxfId="551"/>
    <tableColumn id="4" name="امتیاز نتیجه" dataDxfId="550"/>
    <tableColumn id="5" name="امتیاز گلزنان" dataDxfId="549"/>
    <tableColumn id="6" name="امتیاز پاس گل" dataDxfId="548"/>
    <tableColumn id="7" name="مجموع امتیاز" dataDxfId="547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6" totalsRowShown="0" headerRowDxfId="546" dataDxfId="545">
  <autoFilter ref="A1:E6"/>
  <tableColumns count="5">
    <tableColumn id="2" name="کد کاربری" dataDxfId="544"/>
    <tableColumn id="4" name="امتیاز نتیجه" dataDxfId="543"/>
    <tableColumn id="5" name="امتیاز گلزنان" dataDxfId="542"/>
    <tableColumn id="6" name="امتیاز پاس گل" dataDxfId="541"/>
    <tableColumn id="7" name="مجموع امتیاز" dataDxfId="540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6" totalsRowShown="0" headerRowDxfId="539" dataDxfId="538">
  <autoFilter ref="A1:E6"/>
  <tableColumns count="5">
    <tableColumn id="2" name="کد کاربری" dataDxfId="537"/>
    <tableColumn id="4" name="امتیاز نتیجه" dataDxfId="536"/>
    <tableColumn id="5" name="امتیاز گلزنان" dataDxfId="535"/>
    <tableColumn id="6" name="امتیاز پاس گل" dataDxfId="534"/>
    <tableColumn id="7" name="مجموع امتیاز" dataDxfId="533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6" totalsRowShown="0" headerRowDxfId="532" dataDxfId="531">
  <autoFilter ref="A1:E6"/>
  <tableColumns count="5">
    <tableColumn id="2" name="کد کاربری" dataDxfId="530"/>
    <tableColumn id="4" name="امتیاز نتیجه" dataDxfId="529"/>
    <tableColumn id="5" name="امتیاز گلزنان" dataDxfId="528"/>
    <tableColumn id="6" name="امتیاز پاس گل" dataDxfId="527"/>
    <tableColumn id="7" name="مجموع امتیاز" dataDxfId="526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6" totalsRowShown="0" headerRowDxfId="525" dataDxfId="524">
  <autoFilter ref="A1:E6"/>
  <tableColumns count="5">
    <tableColumn id="2" name="کد کاربری" dataDxfId="523"/>
    <tableColumn id="4" name="امتیاز نتیجه" dataDxfId="522"/>
    <tableColumn id="5" name="امتیاز گلزنان" dataDxfId="521"/>
    <tableColumn id="6" name="امتیاز پاس گل" dataDxfId="520"/>
    <tableColumn id="7" name="مجموع امتیاز" dataDxfId="519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6" totalsRowShown="0" headerRowDxfId="518" dataDxfId="517">
  <autoFilter ref="A1:E6"/>
  <tableColumns count="5">
    <tableColumn id="2" name="کد کاربری" dataDxfId="516"/>
    <tableColumn id="4" name="امتیاز نتیجه" dataDxfId="515"/>
    <tableColumn id="5" name="امتیاز گلزنان" dataDxfId="514"/>
    <tableColumn id="6" name="امتیاز پاس گل" dataDxfId="513"/>
    <tableColumn id="7" name="مجموع امتیاز" dataDxfId="512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6" totalsRowShown="0" headerRowDxfId="511" dataDxfId="510">
  <autoFilter ref="A1:E6"/>
  <tableColumns count="5">
    <tableColumn id="2" name="کد کاربری" dataDxfId="509"/>
    <tableColumn id="4" name="امتیاز نتیجه" dataDxfId="508"/>
    <tableColumn id="5" name="امتیاز گلزنان" dataDxfId="507"/>
    <tableColumn id="6" name="امتیاز پاس گل" dataDxfId="506"/>
    <tableColumn id="7" name="مجموع امتیاز" dataDxfId="505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6" totalsRowShown="0" headerRowDxfId="504" dataDxfId="503">
  <autoFilter ref="A1:E6"/>
  <tableColumns count="5">
    <tableColumn id="2" name="کد کاربری" dataDxfId="502"/>
    <tableColumn id="4" name="امتیاز نتیجه" dataDxfId="501"/>
    <tableColumn id="5" name="امتیاز گلزنان" dataDxfId="500"/>
    <tableColumn id="6" name="امتیاز پاس گل" dataDxfId="499"/>
    <tableColumn id="7" name="مجموع امتیاز" dataDxfId="498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6" totalsRowShown="0" headerRowDxfId="497" dataDxfId="496">
  <autoFilter ref="A1:E6"/>
  <tableColumns count="5">
    <tableColumn id="2" name="کد کاربری" dataDxfId="495"/>
    <tableColumn id="4" name="امتیاز نتیجه" dataDxfId="494"/>
    <tableColumn id="5" name="امتیاز گلزنان" dataDxfId="493"/>
    <tableColumn id="6" name="امتیاز پاس گل" dataDxfId="492"/>
    <tableColumn id="7" name="مجموع امتیاز" dataDxfId="491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490" dataDxfId="489">
  <autoFilter ref="A1:E6"/>
  <tableColumns count="5">
    <tableColumn id="2" name="کد کاربری" dataDxfId="488"/>
    <tableColumn id="4" name="امتیاز نتیجه" dataDxfId="487"/>
    <tableColumn id="5" name="امتیاز گلزنان" dataDxfId="486"/>
    <tableColumn id="6" name="امتیاز پاس گل" dataDxfId="485"/>
    <tableColumn id="7" name="مجموع امتیاز" dataDxfId="484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591" dataDxfId="162">
  <autoFilter ref="A1:E94"/>
  <sortState ref="A2:E94">
    <sortCondition descending="1" ref="E1:E94"/>
  </sortState>
  <tableColumns count="5">
    <tableColumn id="2" name="کد کاربری" totalsRowLabel="میانگین" dataDxfId="167" totalsRowDxfId="4"/>
    <tableColumn id="4" name="امتیاز نتیجه" dataDxfId="166" totalsRowDxfId="3"/>
    <tableColumn id="5" name="امتیاز گلزنان" dataDxfId="165" totalsRowDxfId="2"/>
    <tableColumn id="6" name="امتیاز پاس گل" dataDxfId="164" totalsRowDxfId="1"/>
    <tableColumn id="7" name="مجموع امتیاز" totalsRowFunction="average" dataDxfId="163" totalsRowDxfId="0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483" dataDxfId="482">
  <autoFilter ref="A1:E6"/>
  <tableColumns count="5">
    <tableColumn id="2" name="کد کاربری" dataDxfId="481"/>
    <tableColumn id="4" name="امتیاز نتیجه" dataDxfId="480"/>
    <tableColumn id="5" name="امتیاز گلزنان" dataDxfId="479"/>
    <tableColumn id="6" name="امتیاز پاس گل" dataDxfId="478"/>
    <tableColumn id="7" name="مجموع امتیاز" dataDxfId="477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476" dataDxfId="475">
  <autoFilter ref="A1:E6"/>
  <tableColumns count="5">
    <tableColumn id="2" name="کد کاربری" dataDxfId="474"/>
    <tableColumn id="4" name="امتیاز نتیجه" dataDxfId="473"/>
    <tableColumn id="5" name="امتیاز گلزنان" dataDxfId="472"/>
    <tableColumn id="6" name="امتیاز پاس گل" dataDxfId="471"/>
    <tableColumn id="7" name="مجموع امتیاز" dataDxfId="470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469" dataDxfId="468">
  <autoFilter ref="A1:E6"/>
  <tableColumns count="5">
    <tableColumn id="2" name="کد کاربری" dataDxfId="467"/>
    <tableColumn id="4" name="امتیاز نتیجه" dataDxfId="466"/>
    <tableColumn id="5" name="امتیاز گلزنان" dataDxfId="465"/>
    <tableColumn id="6" name="امتیاز پاس گل" dataDxfId="464"/>
    <tableColumn id="7" name="مجموع امتیاز" dataDxfId="463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462" dataDxfId="461">
  <autoFilter ref="A1:E6"/>
  <tableColumns count="5">
    <tableColumn id="2" name="کد کاربری" dataDxfId="460"/>
    <tableColumn id="4" name="امتیاز نتیجه" dataDxfId="459"/>
    <tableColumn id="5" name="امتیاز گلزنان" dataDxfId="458"/>
    <tableColumn id="6" name="امتیاز پاس گل" dataDxfId="457"/>
    <tableColumn id="7" name="مجموع امتیاز" dataDxfId="456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455" dataDxfId="454">
  <autoFilter ref="A1:E6"/>
  <tableColumns count="5">
    <tableColumn id="2" name="کد کاربری" dataDxfId="453"/>
    <tableColumn id="4" name="امتیاز نتیجه" dataDxfId="452"/>
    <tableColumn id="5" name="امتیاز گلزنان" dataDxfId="451"/>
    <tableColumn id="6" name="امتیاز پاس گل" dataDxfId="450"/>
    <tableColumn id="7" name="مجموع امتیاز" dataDxfId="449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448" dataDxfId="447">
  <autoFilter ref="A1:E6"/>
  <tableColumns count="5">
    <tableColumn id="2" name="کد کاربری" dataDxfId="446"/>
    <tableColumn id="4" name="امتیاز نتیجه" dataDxfId="445"/>
    <tableColumn id="5" name="امتیاز گلزنان" dataDxfId="444"/>
    <tableColumn id="6" name="امتیاز پاس گل" dataDxfId="443"/>
    <tableColumn id="7" name="مجموع امتیاز" dataDxfId="442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441" dataDxfId="440">
  <autoFilter ref="A1:E6"/>
  <tableColumns count="5">
    <tableColumn id="2" name="کد کاربری" dataDxfId="439"/>
    <tableColumn id="4" name="امتیاز نتیجه" dataDxfId="438"/>
    <tableColumn id="5" name="امتیاز گلزنان" dataDxfId="437"/>
    <tableColumn id="6" name="امتیاز پاس گل" dataDxfId="436"/>
    <tableColumn id="7" name="مجموع امتیاز" dataDxfId="435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434" dataDxfId="433">
  <autoFilter ref="A1:E6"/>
  <tableColumns count="5">
    <tableColumn id="2" name="کد کاربری" dataDxfId="432"/>
    <tableColumn id="4" name="امتیاز نتیجه" dataDxfId="431"/>
    <tableColumn id="5" name="امتیاز گلزنان" dataDxfId="430"/>
    <tableColumn id="6" name="امتیاز پاس گل" dataDxfId="429"/>
    <tableColumn id="7" name="مجموع امتیاز" dataDxfId="428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427" dataDxfId="426">
  <autoFilter ref="A1:E6"/>
  <tableColumns count="5">
    <tableColumn id="2" name="کد کاربری" dataDxfId="425"/>
    <tableColumn id="4" name="امتیاز نتیجه" dataDxfId="424"/>
    <tableColumn id="5" name="امتیاز گلزنان" dataDxfId="423"/>
    <tableColumn id="6" name="امتیاز پاس گل" dataDxfId="422"/>
    <tableColumn id="7" name="مجموع امتیاز" dataDxfId="421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420" dataDxfId="419">
  <autoFilter ref="A1:E6"/>
  <tableColumns count="5">
    <tableColumn id="2" name="کد کاربری" dataDxfId="418"/>
    <tableColumn id="4" name="امتیاز نتیجه" dataDxfId="417"/>
    <tableColumn id="5" name="امتیاز گلزنان" dataDxfId="416"/>
    <tableColumn id="6" name="امتیاز پاس گل" dataDxfId="415"/>
    <tableColumn id="7" name="مجموع امتیاز" dataDxfId="414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590" dataDxfId="173">
  <autoFilter ref="A1:E82"/>
  <tableColumns count="5">
    <tableColumn id="2" name="کد کاربری" totalsRowLabel="میانگین" dataDxfId="178" totalsRowDxfId="172"/>
    <tableColumn id="4" name="امتیاز نتیجه" dataDxfId="177" totalsRowDxfId="171"/>
    <tableColumn id="5" name="امتیاز گلزنان" dataDxfId="176" totalsRowDxfId="170"/>
    <tableColumn id="6" name="امتیاز پاس گل" dataDxfId="175" totalsRowDxfId="169"/>
    <tableColumn id="7" name="مجموع امتیاز" totalsRowFunction="average" dataDxfId="174" totalsRowDxfId="168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413" dataDxfId="412">
  <autoFilter ref="A1:E6"/>
  <tableColumns count="5">
    <tableColumn id="2" name="کد کاربری" dataDxfId="411"/>
    <tableColumn id="4" name="امتیاز نتیجه" dataDxfId="410"/>
    <tableColumn id="5" name="امتیاز گلزنان" dataDxfId="409"/>
    <tableColumn id="6" name="امتیاز پاس گل" dataDxfId="408"/>
    <tableColumn id="7" name="مجموع امتیاز" dataDxfId="407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406" dataDxfId="405">
  <autoFilter ref="A1:E6"/>
  <tableColumns count="5">
    <tableColumn id="2" name="کد کاربری" dataDxfId="404"/>
    <tableColumn id="4" name="امتیاز نتیجه" dataDxfId="403"/>
    <tableColumn id="5" name="امتیاز گلزنان" dataDxfId="402"/>
    <tableColumn id="6" name="امتیاز پاس گل" dataDxfId="401"/>
    <tableColumn id="7" name="مجموع امتیاز" dataDxfId="400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399" dataDxfId="398">
  <autoFilter ref="A1:E6"/>
  <tableColumns count="5">
    <tableColumn id="2" name="کد کاربری" dataDxfId="397"/>
    <tableColumn id="4" name="امتیاز نتیجه" dataDxfId="396"/>
    <tableColumn id="5" name="امتیاز گلزنان" dataDxfId="395"/>
    <tableColumn id="6" name="امتیاز پاس گل" dataDxfId="394"/>
    <tableColumn id="7" name="مجموع امتیاز" dataDxfId="393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392" dataDxfId="391">
  <autoFilter ref="A1:E6"/>
  <tableColumns count="5">
    <tableColumn id="2" name="کد کاربری" dataDxfId="390"/>
    <tableColumn id="4" name="امتیاز نتیجه" dataDxfId="389"/>
    <tableColumn id="5" name="امتیاز گلزنان" dataDxfId="388"/>
    <tableColumn id="6" name="امتیاز پاس گل" dataDxfId="387"/>
    <tableColumn id="7" name="مجموع امتیاز" dataDxfId="386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385" dataDxfId="384">
  <autoFilter ref="A1:E6"/>
  <tableColumns count="5">
    <tableColumn id="2" name="کد کاربری" dataDxfId="383"/>
    <tableColumn id="4" name="امتیاز نتیجه" dataDxfId="382"/>
    <tableColumn id="5" name="امتیاز گلزنان" dataDxfId="381"/>
    <tableColumn id="6" name="امتیاز پاس گل" dataDxfId="380"/>
    <tableColumn id="7" name="مجموع امتیاز" dataDxfId="379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378" dataDxfId="377">
  <autoFilter ref="A1:E6"/>
  <tableColumns count="5">
    <tableColumn id="2" name="کد کاربری" dataDxfId="376"/>
    <tableColumn id="4" name="امتیاز نتیجه" dataDxfId="375"/>
    <tableColumn id="5" name="امتیاز گلزنان" dataDxfId="374"/>
    <tableColumn id="6" name="امتیاز پاس گل" dataDxfId="373"/>
    <tableColumn id="7" name="مجموع امتیاز" dataDxfId="372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371" dataDxfId="370">
  <autoFilter ref="A1:E6"/>
  <tableColumns count="5">
    <tableColumn id="2" name="کد کاربری" dataDxfId="369"/>
    <tableColumn id="4" name="امتیاز نتیجه" dataDxfId="368"/>
    <tableColumn id="5" name="امتیاز گلزنان" dataDxfId="367"/>
    <tableColumn id="6" name="امتیاز پاس گل" dataDxfId="366"/>
    <tableColumn id="7" name="مجموع امتیاز" dataDxfId="365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364" dataDxfId="363">
  <autoFilter ref="A1:E6"/>
  <tableColumns count="5">
    <tableColumn id="2" name="کد کاربری" dataDxfId="362"/>
    <tableColumn id="4" name="امتیاز نتیجه" dataDxfId="361"/>
    <tableColumn id="5" name="امتیاز گلزنان" dataDxfId="360"/>
    <tableColumn id="6" name="امتیاز پاس گل" dataDxfId="359"/>
    <tableColumn id="7" name="مجموع امتیاز" dataDxfId="358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357" dataDxfId="356">
  <autoFilter ref="A1:E6"/>
  <tableColumns count="5">
    <tableColumn id="2" name="کد کاربری" dataDxfId="355"/>
    <tableColumn id="4" name="امتیاز نتیجه" dataDxfId="354"/>
    <tableColumn id="5" name="امتیاز گلزنان" dataDxfId="353"/>
    <tableColumn id="6" name="امتیاز پاس گل" dataDxfId="352"/>
    <tableColumn id="7" name="مجموع امتیاز" dataDxfId="351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350" dataDxfId="349">
  <autoFilter ref="A1:E6"/>
  <tableColumns count="5">
    <tableColumn id="2" name="کد کاربری" dataDxfId="348"/>
    <tableColumn id="4" name="امتیاز نتیجه" dataDxfId="347"/>
    <tableColumn id="5" name="امتیاز گلزنان" dataDxfId="346"/>
    <tableColumn id="6" name="امتیاز پاس گل" dataDxfId="345"/>
    <tableColumn id="7" name="مجموع امتیاز" dataDxfId="344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589" dataDxfId="184">
  <autoFilter ref="A1:E57"/>
  <sortState ref="A2:E57">
    <sortCondition descending="1" ref="E1:E57"/>
  </sortState>
  <tableColumns count="5">
    <tableColumn id="2" name="کد کاربری" totalsRowLabel="میانگین" dataDxfId="189" totalsRowDxfId="183"/>
    <tableColumn id="4" name="امتیاز نتیجه" dataDxfId="188" totalsRowDxfId="182"/>
    <tableColumn id="5" name="امتیاز گلزنان" dataDxfId="187" totalsRowDxfId="181"/>
    <tableColumn id="6" name="امتیاز پاس گل" dataDxfId="186" totalsRowDxfId="180"/>
    <tableColumn id="7" name="مجموع امتیاز" totalsRowFunction="average" dataDxfId="185" totalsRowDxfId="179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343" dataDxfId="342">
  <autoFilter ref="A1:E6"/>
  <tableColumns count="5">
    <tableColumn id="2" name="کد کاربری" dataDxfId="341"/>
    <tableColumn id="4" name="امتیاز نتیجه" dataDxfId="340"/>
    <tableColumn id="5" name="امتیاز گلزنان" dataDxfId="339"/>
    <tableColumn id="6" name="امتیاز پاس گل" dataDxfId="338"/>
    <tableColumn id="7" name="مجموع امتیاز" dataDxfId="337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336" dataDxfId="335">
  <autoFilter ref="A1:E6"/>
  <tableColumns count="5">
    <tableColumn id="2" name="کد کاربری" dataDxfId="334"/>
    <tableColumn id="4" name="امتیاز نتیجه" dataDxfId="333"/>
    <tableColumn id="5" name="امتیاز گلزنان" dataDxfId="332"/>
    <tableColumn id="6" name="امتیاز پاس گل" dataDxfId="331"/>
    <tableColumn id="7" name="مجموع امتیاز" dataDxfId="330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329" dataDxfId="328">
  <autoFilter ref="A1:E6"/>
  <tableColumns count="5">
    <tableColumn id="2" name="کد کاربری" dataDxfId="327"/>
    <tableColumn id="4" name="امتیاز نتیجه" dataDxfId="326"/>
    <tableColumn id="5" name="امتیاز گلزنان" dataDxfId="325"/>
    <tableColumn id="6" name="امتیاز پاس گل" dataDxfId="324"/>
    <tableColumn id="7" name="مجموع امتیاز" dataDxfId="323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322" dataDxfId="321">
  <autoFilter ref="A1:E6"/>
  <tableColumns count="5">
    <tableColumn id="2" name="کد کاربری" dataDxfId="320"/>
    <tableColumn id="4" name="امتیاز نتیجه" dataDxfId="319"/>
    <tableColumn id="5" name="امتیاز گلزنان" dataDxfId="318"/>
    <tableColumn id="6" name="امتیاز پاس گل" dataDxfId="317"/>
    <tableColumn id="7" name="مجموع امتیاز" dataDxfId="316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315" dataDxfId="314">
  <autoFilter ref="A1:E6"/>
  <tableColumns count="5">
    <tableColumn id="2" name="کد کاربری" dataDxfId="313"/>
    <tableColumn id="4" name="امتیاز نتیجه" dataDxfId="312"/>
    <tableColumn id="5" name="امتیاز گلزنان" dataDxfId="311"/>
    <tableColumn id="6" name="امتیاز پاس گل" dataDxfId="310"/>
    <tableColumn id="7" name="مجموع امتیاز" dataDxfId="309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308" dataDxfId="307">
  <autoFilter ref="A1:E6"/>
  <tableColumns count="5">
    <tableColumn id="2" name="کد کاربری" dataDxfId="306"/>
    <tableColumn id="4" name="امتیاز نتیجه" dataDxfId="305"/>
    <tableColumn id="5" name="امتیاز گلزنان" dataDxfId="304"/>
    <tableColumn id="6" name="امتیاز پاس گل" dataDxfId="303"/>
    <tableColumn id="7" name="مجموع امتیاز" dataDxfId="302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301" dataDxfId="300">
  <autoFilter ref="A1:E6"/>
  <tableColumns count="5">
    <tableColumn id="2" name="کد کاربری" dataDxfId="299"/>
    <tableColumn id="4" name="امتیاز نتیجه" dataDxfId="298"/>
    <tableColumn id="5" name="امتیاز گلزنان" dataDxfId="297"/>
    <tableColumn id="6" name="امتیاز پاس گل" dataDxfId="296"/>
    <tableColumn id="7" name="مجموع امتیاز" dataDxfId="295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294" dataDxfId="293">
  <autoFilter ref="A1:E6"/>
  <tableColumns count="5">
    <tableColumn id="2" name="کد کاربری" dataDxfId="292"/>
    <tableColumn id="4" name="امتیاز نتیجه" dataDxfId="291"/>
    <tableColumn id="5" name="امتیاز گلزنان" dataDxfId="290"/>
    <tableColumn id="6" name="امتیاز پاس گل" dataDxfId="289"/>
    <tableColumn id="7" name="مجموع امتیاز" dataDxfId="288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287" dataDxfId="286">
  <autoFilter ref="A1:E6"/>
  <tableColumns count="5">
    <tableColumn id="2" name="کد کاربری" dataDxfId="285"/>
    <tableColumn id="4" name="امتیاز نتیجه" dataDxfId="284"/>
    <tableColumn id="5" name="امتیاز گلزنان" dataDxfId="283"/>
    <tableColumn id="6" name="امتیاز پاس گل" dataDxfId="282"/>
    <tableColumn id="7" name="مجموع امتیاز" dataDxfId="281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280" dataDxfId="279">
  <autoFilter ref="A1:E6"/>
  <tableColumns count="5">
    <tableColumn id="2" name="کد کاربری" dataDxfId="278"/>
    <tableColumn id="4" name="امتیاز نتیجه" dataDxfId="277"/>
    <tableColumn id="5" name="امتیاز گلزنان" dataDxfId="276"/>
    <tableColumn id="6" name="امتیاز پاس گل" dataDxfId="275"/>
    <tableColumn id="7" name="مجموع امتیاز" dataDxfId="274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6" totalsRowShown="0" headerRowDxfId="588" dataDxfId="587">
  <autoFilter ref="A1:E6"/>
  <tableColumns count="5">
    <tableColumn id="2" name="کد کاربری" dataDxfId="586"/>
    <tableColumn id="4" name="امتیاز نتیجه" dataDxfId="585"/>
    <tableColumn id="5" name="امتیاز گلزنان" dataDxfId="584"/>
    <tableColumn id="6" name="امتیاز پاس گل" dataDxfId="583"/>
    <tableColumn id="7" name="مجموع امتیاز" dataDxfId="582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273" dataDxfId="272">
  <autoFilter ref="A1:E6"/>
  <tableColumns count="5">
    <tableColumn id="2" name="کد کاربری" dataDxfId="271"/>
    <tableColumn id="4" name="امتیاز نتیجه" dataDxfId="270"/>
    <tableColumn id="5" name="امتیاز گلزنان" dataDxfId="269"/>
    <tableColumn id="6" name="امتیاز پاس گل" dataDxfId="268"/>
    <tableColumn id="7" name="مجموع امتیاز" dataDxfId="267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266" dataDxfId="265">
  <autoFilter ref="A1:E6"/>
  <tableColumns count="5">
    <tableColumn id="2" name="کد کاربری" dataDxfId="264"/>
    <tableColumn id="4" name="امتیاز نتیجه" dataDxfId="263"/>
    <tableColumn id="5" name="امتیاز گلزنان" dataDxfId="262"/>
    <tableColumn id="6" name="امتیاز پاس گل" dataDxfId="261"/>
    <tableColumn id="7" name="مجموع امتیاز" dataDxfId="260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259" dataDxfId="258">
  <autoFilter ref="A1:E6"/>
  <tableColumns count="5">
    <tableColumn id="2" name="کد کاربری" dataDxfId="257"/>
    <tableColumn id="4" name="امتیاز نتیجه" dataDxfId="256"/>
    <tableColumn id="5" name="امتیاز گلزنان" dataDxfId="255"/>
    <tableColumn id="6" name="امتیاز پاس گل" dataDxfId="254"/>
    <tableColumn id="7" name="مجموع امتیاز" dataDxfId="253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252" dataDxfId="251">
  <autoFilter ref="A1:E6"/>
  <tableColumns count="5">
    <tableColumn id="2" name="کد کاربری" dataDxfId="250"/>
    <tableColumn id="4" name="امتیاز نتیجه" dataDxfId="249"/>
    <tableColumn id="5" name="امتیاز گلزنان" dataDxfId="248"/>
    <tableColumn id="6" name="امتیاز پاس گل" dataDxfId="247"/>
    <tableColumn id="7" name="مجموع امتیاز" dataDxfId="246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245" dataDxfId="244">
  <autoFilter ref="A1:E6"/>
  <tableColumns count="5">
    <tableColumn id="2" name="کد کاربری" dataDxfId="243"/>
    <tableColumn id="4" name="امتیاز نتیجه" dataDxfId="242"/>
    <tableColumn id="5" name="امتیاز گلزنان" dataDxfId="241"/>
    <tableColumn id="6" name="امتیاز پاس گل" dataDxfId="240"/>
    <tableColumn id="7" name="مجموع امتیاز" dataDxfId="239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238" dataDxfId="237">
  <autoFilter ref="A1:E6"/>
  <tableColumns count="5">
    <tableColumn id="2" name="کد کاربری" dataDxfId="236"/>
    <tableColumn id="4" name="امتیاز نتیجه" dataDxfId="235"/>
    <tableColumn id="5" name="امتیاز گلزنان" dataDxfId="234"/>
    <tableColumn id="6" name="امتیاز پاس گل" dataDxfId="233"/>
    <tableColumn id="7" name="مجموع امتیاز" dataDxfId="232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231" dataDxfId="230">
  <autoFilter ref="A1:E6"/>
  <tableColumns count="5">
    <tableColumn id="2" name="کد کاربری" dataDxfId="229"/>
    <tableColumn id="4" name="امتیاز نتیجه" dataDxfId="228"/>
    <tableColumn id="5" name="امتیاز گلزنان" dataDxfId="227"/>
    <tableColumn id="6" name="امتیاز پاس گل" dataDxfId="226"/>
    <tableColumn id="7" name="مجموع امتیاز" dataDxfId="225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224" dataDxfId="223">
  <autoFilter ref="A1:E6"/>
  <tableColumns count="5">
    <tableColumn id="2" name="کد کاربری" dataDxfId="222"/>
    <tableColumn id="4" name="امتیاز نتیجه" dataDxfId="221"/>
    <tableColumn id="5" name="امتیاز گلزنان" dataDxfId="220"/>
    <tableColumn id="6" name="امتیاز پاس گل" dataDxfId="219"/>
    <tableColumn id="7" name="مجموع امتیاز" dataDxfId="218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217" dataDxfId="216">
  <autoFilter ref="A1:E6"/>
  <tableColumns count="5">
    <tableColumn id="2" name="کد کاربری" dataDxfId="215"/>
    <tableColumn id="4" name="امتیاز نتیجه" dataDxfId="214"/>
    <tableColumn id="5" name="امتیاز گلزنان" dataDxfId="213"/>
    <tableColumn id="6" name="امتیاز پاس گل" dataDxfId="212"/>
    <tableColumn id="7" name="مجموع امتیاز" dataDxfId="211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10" dataDxfId="209">
  <autoFilter ref="A1:E6"/>
  <tableColumns count="5">
    <tableColumn id="2" name="کد کاربری" dataDxfId="208"/>
    <tableColumn id="4" name="امتیاز نتیجه" dataDxfId="207"/>
    <tableColumn id="5" name="امتیاز گلزنان" dataDxfId="206"/>
    <tableColumn id="6" name="امتیاز پاس گل" dataDxfId="205"/>
    <tableColumn id="7" name="مجموع امتیاز" dataDxfId="204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6" totalsRowShown="0" headerRowDxfId="581" dataDxfId="580">
  <autoFilter ref="A1:E6"/>
  <tableColumns count="5">
    <tableColumn id="2" name="کد کاربری" dataDxfId="579"/>
    <tableColumn id="4" name="امتیاز نتیجه" dataDxfId="578"/>
    <tableColumn id="5" name="امتیاز گلزنان" dataDxfId="577"/>
    <tableColumn id="6" name="امتیاز پاس گل" dataDxfId="576"/>
    <tableColumn id="7" name="مجموع امتیاز" dataDxfId="575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203" dataDxfId="202">
  <autoFilter ref="A1:E6"/>
  <tableColumns count="5">
    <tableColumn id="2" name="کد کاربری" dataDxfId="201"/>
    <tableColumn id="4" name="امتیاز نتیجه" dataDxfId="200"/>
    <tableColumn id="5" name="امتیاز گلزنان" dataDxfId="199"/>
    <tableColumn id="6" name="امتیاز پاس گل" dataDxfId="198"/>
    <tableColumn id="7" name="مجموع امتیاز" dataDxfId="197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96" dataDxfId="195">
  <autoFilter ref="A1:E6"/>
  <tableColumns count="5">
    <tableColumn id="2" name="کد کاربری" dataDxfId="194"/>
    <tableColumn id="4" name="امتیاز نتیجه" dataDxfId="193"/>
    <tableColumn id="5" name="امتیاز گلزنان" dataDxfId="192"/>
    <tableColumn id="6" name="امتیاز پاس گل" dataDxfId="191"/>
    <tableColumn id="7" name="مجموع امتیاز" dataDxfId="190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6" totalsRowShown="0" headerRowDxfId="574" dataDxfId="573">
  <autoFilter ref="A1:E6"/>
  <tableColumns count="5">
    <tableColumn id="2" name="کد کاربری" dataDxfId="572"/>
    <tableColumn id="4" name="امتیاز نتیجه" dataDxfId="571"/>
    <tableColumn id="5" name="امتیاز گلزنان" dataDxfId="570"/>
    <tableColumn id="6" name="امتیاز پاس گل" dataDxfId="569"/>
    <tableColumn id="7" name="مجموع امتیاز" dataDxfId="568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" totalsRowShown="0" headerRowDxfId="567" dataDxfId="566">
  <autoFilter ref="A1:E6"/>
  <tableColumns count="5">
    <tableColumn id="2" name="کد کاربری" dataDxfId="565"/>
    <tableColumn id="4" name="امتیاز نتیجه" dataDxfId="564"/>
    <tableColumn id="5" name="امتیاز گلزنان" dataDxfId="563"/>
    <tableColumn id="6" name="امتیاز پاس گل" dataDxfId="562"/>
    <tableColumn id="7" name="مجموع امتیاز" dataDxfId="561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6" totalsRowShown="0" headerRowDxfId="560" dataDxfId="559">
  <autoFilter ref="A1:E6"/>
  <tableColumns count="5">
    <tableColumn id="2" name="کد کاربری" dataDxfId="558"/>
    <tableColumn id="4" name="امتیاز نتیجه" dataDxfId="557"/>
    <tableColumn id="5" name="امتیاز گلزنان" dataDxfId="556"/>
    <tableColumn id="6" name="امتیاز پاس گل" dataDxfId="555"/>
    <tableColumn id="7" name="مجموع امتیاز" dataDxfId="554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28"/>
  <sheetViews>
    <sheetView rightToLeft="1" tabSelected="1" workbookViewId="0">
      <selection activeCell="B13" sqref="B13"/>
    </sheetView>
  </sheetViews>
  <sheetFormatPr defaultRowHeight="21.75" x14ac:dyDescent="0.2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 x14ac:dyDescent="0.25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 x14ac:dyDescent="0.25">
      <c r="A2" s="1">
        <v>5914</v>
      </c>
      <c r="B2" s="5" t="s">
        <v>133</v>
      </c>
      <c r="C2" s="7">
        <f xml:space="preserve"> SUM(TotalPoints[[#This Row],[دور 1]:[دور 60]])</f>
        <v>7</v>
      </c>
      <c r="D2" s="4">
        <f>IFERROR(VLOOKUP($A2,Round01[],5,FALSE), 0)</f>
        <v>5</v>
      </c>
      <c r="E2" s="4">
        <f>IFERROR(VLOOKUP($A2,Round02[],5,FALSE), 0)</f>
        <v>0</v>
      </c>
      <c r="F2" s="4">
        <f>IFERROR(VLOOKUP($A2,Round03[],5,FALSE), 0)</f>
        <v>2</v>
      </c>
      <c r="G2" s="4">
        <f>IFERROR(VLOOKUP($A2,Round04[],5,FALSE), 0)</f>
        <v>0</v>
      </c>
      <c r="H2" s="4">
        <f>IFERROR(VLOOKUP($A2,Round05[],5,FALSE), 0)</f>
        <v>0</v>
      </c>
      <c r="I2" s="4">
        <f>IFERROR(VLOOKUP($A2,Round06[],5,FALSE), 0)</f>
        <v>0</v>
      </c>
      <c r="J2" s="4">
        <f>IFERROR(VLOOKUP($A2,Round07[],5,FALSE), 0)</f>
        <v>0</v>
      </c>
      <c r="K2" s="4">
        <f>IFERROR(VLOOKUP($A2,Round08[],5,FALSE), 0)</f>
        <v>0</v>
      </c>
      <c r="L2" s="4">
        <f>IFERROR(VLOOKUP($A2,Round09[],5,FALSE), 0)</f>
        <v>0</v>
      </c>
      <c r="M2" s="4">
        <f>IFERROR(VLOOKUP($A2,Round10[],5,FALSE), 0)</f>
        <v>0</v>
      </c>
      <c r="N2" s="4">
        <f>IFERROR(VLOOKUP($A2,Round11[],5,FALSE), 0)</f>
        <v>0</v>
      </c>
      <c r="O2" s="4">
        <f>IFERROR(VLOOKUP($A2,Round12[],5,FALSE), 0)</f>
        <v>0</v>
      </c>
      <c r="P2" s="4">
        <f>IFERROR(VLOOKUP($A2,Round13[],5,FALSE), 0)</f>
        <v>0</v>
      </c>
      <c r="Q2" s="4">
        <f>IFERROR(VLOOKUP($A2,Round14[],5,FALSE), 0)</f>
        <v>0</v>
      </c>
      <c r="R2" s="4">
        <f>IFERROR(VLOOKUP($A2,Round15[],5,FALSE), 0)</f>
        <v>0</v>
      </c>
      <c r="S2" s="4">
        <f>IFERROR(VLOOKUP($A2,Round16[],5,FALSE), 0)</f>
        <v>0</v>
      </c>
      <c r="T2" s="4">
        <f>IFERROR(VLOOKUP($A2,Round17[],5,FALSE), 0)</f>
        <v>0</v>
      </c>
      <c r="U2" s="4">
        <f>IFERROR(VLOOKUP($A2,Round18[],5,FALSE), 0)</f>
        <v>0</v>
      </c>
      <c r="V2" s="4">
        <f>IFERROR(VLOOKUP($A2,Round19[],5,FALSE), 0)</f>
        <v>0</v>
      </c>
      <c r="W2" s="4">
        <f>IFERROR(VLOOKUP($A2,Round20[],5,FALSE), 0)</f>
        <v>0</v>
      </c>
      <c r="X2" s="4">
        <f>IFERROR(VLOOKUP($A2,Round21[],5,FALSE), 0)</f>
        <v>0</v>
      </c>
      <c r="Y2" s="4">
        <f>IFERROR(VLOOKUP($A2,Round22[],5,FALSE), 0)</f>
        <v>0</v>
      </c>
      <c r="Z2" s="4">
        <f>IFERROR(VLOOKUP($A2,Round23[],5,FALSE), 0)</f>
        <v>0</v>
      </c>
      <c r="AA2" s="4">
        <f>IFERROR(VLOOKUP($A2,Round24[],5,FALSE), 0)</f>
        <v>0</v>
      </c>
      <c r="AB2" s="4">
        <f>IFERROR(VLOOKUP($A2,Round25[],5,FALSE), 0)</f>
        <v>0</v>
      </c>
      <c r="AC2" s="4">
        <f>IFERROR(VLOOKUP($A2,Round26[],5,FALSE), 0)</f>
        <v>0</v>
      </c>
      <c r="AD2" s="4">
        <f>IFERROR(VLOOKUP($A2,Round27[],5,FALSE), 0)</f>
        <v>0</v>
      </c>
      <c r="AE2" s="4">
        <f>IFERROR(VLOOKUP($A2,Round28[],5,FALSE), 0)</f>
        <v>0</v>
      </c>
      <c r="AF2" s="4">
        <f>IFERROR(VLOOKUP($A2,Round29[],5,FALSE), 0)</f>
        <v>0</v>
      </c>
      <c r="AG2" s="4">
        <f>IFERROR(VLOOKUP($A2,Round30[],5,FALSE), 0)</f>
        <v>0</v>
      </c>
      <c r="AH2" s="4">
        <f>IFERROR(VLOOKUP($A2,Round31[],5,FALSE), 0)</f>
        <v>0</v>
      </c>
      <c r="AI2" s="4">
        <f>IFERROR(VLOOKUP($A2,Round32[],5,FALSE), 0)</f>
        <v>0</v>
      </c>
      <c r="AJ2" s="4">
        <f>IFERROR(VLOOKUP($A2,Round33[],5,FALSE), 0)</f>
        <v>0</v>
      </c>
      <c r="AK2" s="4">
        <f>IFERROR(VLOOKUP($A2,Round34[],5,FALSE), 0)</f>
        <v>0</v>
      </c>
      <c r="AL2" s="4">
        <f>IFERROR(VLOOKUP($A2,Round35[],5,FALSE), 0)</f>
        <v>0</v>
      </c>
      <c r="AM2" s="4">
        <f>IFERROR(VLOOKUP($A2,Round36[],5,FALSE), 0)</f>
        <v>0</v>
      </c>
      <c r="AN2" s="4">
        <f>IFERROR(VLOOKUP($A2,Round37[],5,FALSE), 0)</f>
        <v>0</v>
      </c>
      <c r="AO2" s="4">
        <f>IFERROR(VLOOKUP($A2,Round38[],5,FALSE), 0)</f>
        <v>0</v>
      </c>
      <c r="AP2" s="4">
        <f>IFERROR(VLOOKUP($A2,Round39[],5,FALSE), 0)</f>
        <v>0</v>
      </c>
      <c r="AQ2" s="4">
        <f>IFERROR(VLOOKUP($A2,Round40[],5,FALSE), 0)</f>
        <v>0</v>
      </c>
      <c r="AR2" s="4">
        <f>IFERROR(VLOOKUP($A2,Round41[],5,FALSE), 0)</f>
        <v>0</v>
      </c>
      <c r="AS2" s="4">
        <f>IFERROR(VLOOKUP($A2,Round42[],5,FALSE), 0)</f>
        <v>0</v>
      </c>
      <c r="AT2" s="4">
        <f>IFERROR(VLOOKUP($A2,Round43[],5,FALSE), 0)</f>
        <v>0</v>
      </c>
      <c r="AU2" s="4">
        <f>IFERROR(VLOOKUP($A2,Round44[],5,FALSE), 0)</f>
        <v>0</v>
      </c>
      <c r="AV2" s="4">
        <f>IFERROR(VLOOKUP($A2,Round45[],5,FALSE), 0)</f>
        <v>0</v>
      </c>
      <c r="AW2" s="4">
        <f>IFERROR(VLOOKUP($A2,Round46[],5,FALSE), 0)</f>
        <v>0</v>
      </c>
      <c r="AX2" s="4">
        <f>IFERROR(VLOOKUP($A2,Round47[],5,FALSE), 0)</f>
        <v>0</v>
      </c>
      <c r="AY2" s="4">
        <f>IFERROR(VLOOKUP($A2,Round48[],5,FALSE), 0)</f>
        <v>0</v>
      </c>
      <c r="AZ2" s="4">
        <f>IFERROR(VLOOKUP($A2,Round49[],5,FALSE), 0)</f>
        <v>0</v>
      </c>
      <c r="BA2" s="4">
        <f>IFERROR(VLOOKUP($A2,Round50[],5,FALSE), 0)</f>
        <v>0</v>
      </c>
      <c r="BB2" s="4">
        <f>IFERROR(VLOOKUP($A2,Round51[],5,FALSE), 0)</f>
        <v>0</v>
      </c>
      <c r="BC2" s="4">
        <f>IFERROR(VLOOKUP($A2,Round52[],5,FALSE), 0)</f>
        <v>0</v>
      </c>
      <c r="BD2" s="4">
        <f>IFERROR(VLOOKUP($A2,Round53[],5,FALSE), 0)</f>
        <v>0</v>
      </c>
      <c r="BE2" s="4">
        <f>IFERROR(VLOOKUP($A2,Round54[],5,FALSE), 0)</f>
        <v>0</v>
      </c>
      <c r="BF2" s="4">
        <f>IFERROR(VLOOKUP($A2,Round55[],5,FALSE), 0)</f>
        <v>0</v>
      </c>
      <c r="BG2" s="4">
        <f>IFERROR(VLOOKUP($A2,Round56[],5,FALSE), 0)</f>
        <v>0</v>
      </c>
      <c r="BH2" s="4">
        <f>IFERROR(VLOOKUP($A2,Round57[],5,FALSE), 0)</f>
        <v>0</v>
      </c>
      <c r="BI2" s="4">
        <f>IFERROR(VLOOKUP($A2,Round58[],5,FALSE), 0)</f>
        <v>0</v>
      </c>
      <c r="BJ2" s="4">
        <f>IFERROR(VLOOKUP($A2,Round59[],5,FALSE), 0)</f>
        <v>0</v>
      </c>
      <c r="BK2" s="4">
        <f>IFERROR(VLOOKUP($A2,Round60[],5,FALSE), 0)</f>
        <v>0</v>
      </c>
    </row>
    <row r="3" spans="1:63" ht="22.5" x14ac:dyDescent="0.25">
      <c r="A3" s="1">
        <v>29490</v>
      </c>
      <c r="B3" s="5" t="s">
        <v>145</v>
      </c>
      <c r="C3" s="7">
        <f xml:space="preserve"> SUM(TotalPoints[[#This Row],[دور 1]:[دور 60]])</f>
        <v>6</v>
      </c>
      <c r="D3" s="4">
        <f>IFERROR(VLOOKUP($A3,Round01[],5,FALSE), 0)</f>
        <v>4</v>
      </c>
      <c r="E3" s="4">
        <f>IFERROR(VLOOKUP($A3,Round02[],5,FALSE), 0)</f>
        <v>0</v>
      </c>
      <c r="F3" s="4">
        <f>IFERROR(VLOOKUP($A3,Round03[],5,FALSE), 0)</f>
        <v>2</v>
      </c>
      <c r="G3" s="4">
        <f>IFERROR(VLOOKUP($A3,Round04[],5,FALSE), 0)</f>
        <v>0</v>
      </c>
      <c r="H3" s="4">
        <f>IFERROR(VLOOKUP($A3,Round05[],5,FALSE), 0)</f>
        <v>0</v>
      </c>
      <c r="I3" s="4">
        <f>IFERROR(VLOOKUP($A3,Round06[],5,FALSE), 0)</f>
        <v>0</v>
      </c>
      <c r="J3" s="4">
        <f>IFERROR(VLOOKUP($A3,Round07[],5,FALSE), 0)</f>
        <v>0</v>
      </c>
      <c r="K3" s="4">
        <f>IFERROR(VLOOKUP($A3,Round08[],5,FALSE), 0)</f>
        <v>0</v>
      </c>
      <c r="L3" s="4">
        <f>IFERROR(VLOOKUP($A3,Round09[],5,FALSE), 0)</f>
        <v>0</v>
      </c>
      <c r="M3" s="4">
        <f>IFERROR(VLOOKUP($A3,Round10[],5,FALSE), 0)</f>
        <v>0</v>
      </c>
      <c r="N3" s="4">
        <f>IFERROR(VLOOKUP($A3,Round11[],5,FALSE), 0)</f>
        <v>0</v>
      </c>
      <c r="O3" s="4">
        <f>IFERROR(VLOOKUP($A3,Round12[],5,FALSE), 0)</f>
        <v>0</v>
      </c>
      <c r="P3" s="4">
        <f>IFERROR(VLOOKUP($A3,Round13[],5,FALSE), 0)</f>
        <v>0</v>
      </c>
      <c r="Q3" s="4">
        <f>IFERROR(VLOOKUP($A3,Round14[],5,FALSE), 0)</f>
        <v>0</v>
      </c>
      <c r="R3" s="4">
        <f>IFERROR(VLOOKUP($A3,Round15[],5,FALSE), 0)</f>
        <v>0</v>
      </c>
      <c r="S3" s="4">
        <f>IFERROR(VLOOKUP($A3,Round16[],5,FALSE), 0)</f>
        <v>0</v>
      </c>
      <c r="T3" s="4">
        <f>IFERROR(VLOOKUP($A3,Round17[],5,FALSE), 0)</f>
        <v>0</v>
      </c>
      <c r="U3" s="4">
        <f>IFERROR(VLOOKUP($A3,Round18[],5,FALSE), 0)</f>
        <v>0</v>
      </c>
      <c r="V3" s="4">
        <f>IFERROR(VLOOKUP($A3,Round19[],5,FALSE), 0)</f>
        <v>0</v>
      </c>
      <c r="W3" s="4">
        <f>IFERROR(VLOOKUP($A3,Round20[],5,FALSE), 0)</f>
        <v>0</v>
      </c>
      <c r="X3" s="4">
        <f>IFERROR(VLOOKUP($A3,Round21[],5,FALSE), 0)</f>
        <v>0</v>
      </c>
      <c r="Y3" s="4">
        <f>IFERROR(VLOOKUP($A3,Round22[],5,FALSE), 0)</f>
        <v>0</v>
      </c>
      <c r="Z3" s="4">
        <f>IFERROR(VLOOKUP($A3,Round23[],5,FALSE), 0)</f>
        <v>0</v>
      </c>
      <c r="AA3" s="4">
        <f>IFERROR(VLOOKUP($A3,Round24[],5,FALSE), 0)</f>
        <v>0</v>
      </c>
      <c r="AB3" s="4">
        <f>IFERROR(VLOOKUP($A3,Round25[],5,FALSE), 0)</f>
        <v>0</v>
      </c>
      <c r="AC3" s="4">
        <f>IFERROR(VLOOKUP($A3,Round26[],5,FALSE), 0)</f>
        <v>0</v>
      </c>
      <c r="AD3" s="4">
        <f>IFERROR(VLOOKUP($A3,Round27[],5,FALSE), 0)</f>
        <v>0</v>
      </c>
      <c r="AE3" s="4">
        <f>IFERROR(VLOOKUP($A3,Round28[],5,FALSE), 0)</f>
        <v>0</v>
      </c>
      <c r="AF3" s="4">
        <f>IFERROR(VLOOKUP($A3,Round29[],5,FALSE), 0)</f>
        <v>0</v>
      </c>
      <c r="AG3" s="4">
        <f>IFERROR(VLOOKUP($A3,Round30[],5,FALSE), 0)</f>
        <v>0</v>
      </c>
      <c r="AH3" s="4">
        <f>IFERROR(VLOOKUP($A3,Round31[],5,FALSE), 0)</f>
        <v>0</v>
      </c>
      <c r="AI3" s="4">
        <f>IFERROR(VLOOKUP($A3,Round32[],5,FALSE), 0)</f>
        <v>0</v>
      </c>
      <c r="AJ3" s="4">
        <f>IFERROR(VLOOKUP($A3,Round33[],5,FALSE), 0)</f>
        <v>0</v>
      </c>
      <c r="AK3" s="4">
        <f>IFERROR(VLOOKUP($A3,Round34[],5,FALSE), 0)</f>
        <v>0</v>
      </c>
      <c r="AL3" s="4">
        <f>IFERROR(VLOOKUP($A3,Round35[],5,FALSE), 0)</f>
        <v>0</v>
      </c>
      <c r="AM3" s="4">
        <f>IFERROR(VLOOKUP($A3,Round36[],5,FALSE), 0)</f>
        <v>0</v>
      </c>
      <c r="AN3" s="4">
        <f>IFERROR(VLOOKUP($A3,Round37[],5,FALSE), 0)</f>
        <v>0</v>
      </c>
      <c r="AO3" s="4">
        <f>IFERROR(VLOOKUP($A3,Round38[],5,FALSE), 0)</f>
        <v>0</v>
      </c>
      <c r="AP3" s="4">
        <f>IFERROR(VLOOKUP($A3,Round39[],5,FALSE), 0)</f>
        <v>0</v>
      </c>
      <c r="AQ3" s="4">
        <f>IFERROR(VLOOKUP($A3,Round40[],5,FALSE), 0)</f>
        <v>0</v>
      </c>
      <c r="AR3" s="4">
        <f>IFERROR(VLOOKUP($A3,Round41[],5,FALSE), 0)</f>
        <v>0</v>
      </c>
      <c r="AS3" s="4">
        <f>IFERROR(VLOOKUP($A3,Round42[],5,FALSE), 0)</f>
        <v>0</v>
      </c>
      <c r="AT3" s="4">
        <f>IFERROR(VLOOKUP($A3,Round43[],5,FALSE), 0)</f>
        <v>0</v>
      </c>
      <c r="AU3" s="4">
        <f>IFERROR(VLOOKUP($A3,Round44[],5,FALSE), 0)</f>
        <v>0</v>
      </c>
      <c r="AV3" s="4">
        <f>IFERROR(VLOOKUP($A3,Round45[],5,FALSE), 0)</f>
        <v>0</v>
      </c>
      <c r="AW3" s="4">
        <f>IFERROR(VLOOKUP($A3,Round46[],5,FALSE), 0)</f>
        <v>0</v>
      </c>
      <c r="AX3" s="4">
        <f>IFERROR(VLOOKUP($A3,Round47[],5,FALSE), 0)</f>
        <v>0</v>
      </c>
      <c r="AY3" s="4">
        <f>IFERROR(VLOOKUP($A3,Round48[],5,FALSE), 0)</f>
        <v>0</v>
      </c>
      <c r="AZ3" s="4">
        <f>IFERROR(VLOOKUP($A3,Round49[],5,FALSE), 0)</f>
        <v>0</v>
      </c>
      <c r="BA3" s="4">
        <f>IFERROR(VLOOKUP($A3,Round50[],5,FALSE), 0)</f>
        <v>0</v>
      </c>
      <c r="BB3" s="4">
        <f>IFERROR(VLOOKUP($A3,Round51[],5,FALSE), 0)</f>
        <v>0</v>
      </c>
      <c r="BC3" s="4">
        <f>IFERROR(VLOOKUP($A3,Round52[],5,FALSE), 0)</f>
        <v>0</v>
      </c>
      <c r="BD3" s="4">
        <f>IFERROR(VLOOKUP($A3,Round53[],5,FALSE), 0)</f>
        <v>0</v>
      </c>
      <c r="BE3" s="4">
        <f>IFERROR(VLOOKUP($A3,Round54[],5,FALSE), 0)</f>
        <v>0</v>
      </c>
      <c r="BF3" s="4">
        <f>IFERROR(VLOOKUP($A3,Round55[],5,FALSE), 0)</f>
        <v>0</v>
      </c>
      <c r="BG3" s="4">
        <f>IFERROR(VLOOKUP($A3,Round56[],5,FALSE), 0)</f>
        <v>0</v>
      </c>
      <c r="BH3" s="4">
        <f>IFERROR(VLOOKUP($A3,Round57[],5,FALSE), 0)</f>
        <v>0</v>
      </c>
      <c r="BI3" s="4">
        <f>IFERROR(VLOOKUP($A3,Round58[],5,FALSE), 0)</f>
        <v>0</v>
      </c>
      <c r="BJ3" s="4">
        <f>IFERROR(VLOOKUP($A3,Round59[],5,FALSE), 0)</f>
        <v>0</v>
      </c>
      <c r="BK3" s="4">
        <f>IFERROR(VLOOKUP($A3,Round60[],5,FALSE), 0)</f>
        <v>0</v>
      </c>
    </row>
    <row r="4" spans="1:63" ht="22.5" x14ac:dyDescent="0.25">
      <c r="A4" s="1">
        <v>29466</v>
      </c>
      <c r="B4" s="2" t="s">
        <v>67</v>
      </c>
      <c r="C4" s="6">
        <f xml:space="preserve"> SUM(TotalPoints[[#This Row],[دور 1]:[دور 60]])</f>
        <v>6</v>
      </c>
      <c r="D4" s="1">
        <f>IFERROR(VLOOKUP($A4,Round01[],5,FALSE), 0)</f>
        <v>4</v>
      </c>
      <c r="E4" s="1">
        <f>IFERROR(VLOOKUP($A4,Round02[],5,FALSE), 0)</f>
        <v>0</v>
      </c>
      <c r="F4" s="1">
        <f>IFERROR(VLOOKUP($A4,Round03[],5,FALSE), 0)</f>
        <v>2</v>
      </c>
      <c r="G4" s="1">
        <f>IFERROR(VLOOKUP($A4,Round04[],5,FALSE), 0)</f>
        <v>0</v>
      </c>
      <c r="H4" s="1">
        <f>IFERROR(VLOOKUP($A4,Round05[],5,FALSE), 0)</f>
        <v>0</v>
      </c>
      <c r="I4" s="4">
        <f>IFERROR(VLOOKUP($A4,Round06[],5,FALSE), 0)</f>
        <v>0</v>
      </c>
      <c r="J4" s="1">
        <f>IFERROR(VLOOKUP($A4,Round07[],5,FALSE), 0)</f>
        <v>0</v>
      </c>
      <c r="K4" s="1">
        <f>IFERROR(VLOOKUP($A4,Round08[],5,FALSE), 0)</f>
        <v>0</v>
      </c>
      <c r="L4" s="1">
        <f>IFERROR(VLOOKUP($A4,Round09[],5,FALSE), 0)</f>
        <v>0</v>
      </c>
      <c r="M4" s="1">
        <f>IFERROR(VLOOKUP($A4,Round10[],5,FALSE), 0)</f>
        <v>0</v>
      </c>
      <c r="N4" s="1">
        <f>IFERROR(VLOOKUP($A4,Round11[],5,FALSE), 0)</f>
        <v>0</v>
      </c>
      <c r="O4" s="1">
        <f>IFERROR(VLOOKUP($A4,Round12[],5,FALSE), 0)</f>
        <v>0</v>
      </c>
      <c r="P4" s="1">
        <f>IFERROR(VLOOKUP($A4,Round13[],5,FALSE), 0)</f>
        <v>0</v>
      </c>
      <c r="Q4" s="1">
        <f>IFERROR(VLOOKUP($A4,Round14[],5,FALSE), 0)</f>
        <v>0</v>
      </c>
      <c r="R4" s="1">
        <f>IFERROR(VLOOKUP($A4,Round15[],5,FALSE), 0)</f>
        <v>0</v>
      </c>
      <c r="S4" s="1">
        <f>IFERROR(VLOOKUP($A4,Round16[],5,FALSE), 0)</f>
        <v>0</v>
      </c>
      <c r="T4" s="1">
        <f>IFERROR(VLOOKUP($A4,Round17[],5,FALSE), 0)</f>
        <v>0</v>
      </c>
      <c r="U4" s="1">
        <f>IFERROR(VLOOKUP($A4,Round18[],5,FALSE), 0)</f>
        <v>0</v>
      </c>
      <c r="V4" s="1">
        <f>IFERROR(VLOOKUP($A4,Round19[],5,FALSE), 0)</f>
        <v>0</v>
      </c>
      <c r="W4" s="1">
        <f>IFERROR(VLOOKUP($A4,Round20[],5,FALSE), 0)</f>
        <v>0</v>
      </c>
      <c r="X4" s="1">
        <f>IFERROR(VLOOKUP($A4,Round21[],5,FALSE), 0)</f>
        <v>0</v>
      </c>
      <c r="Y4" s="1">
        <f>IFERROR(VLOOKUP($A4,Round22[],5,FALSE), 0)</f>
        <v>0</v>
      </c>
      <c r="Z4" s="1">
        <f>IFERROR(VLOOKUP($A4,Round23[],5,FALSE), 0)</f>
        <v>0</v>
      </c>
      <c r="AA4" s="1">
        <f>IFERROR(VLOOKUP($A4,Round24[],5,FALSE), 0)</f>
        <v>0</v>
      </c>
      <c r="AB4" s="1">
        <f>IFERROR(VLOOKUP($A4,Round25[],5,FALSE), 0)</f>
        <v>0</v>
      </c>
      <c r="AC4" s="1">
        <f>IFERROR(VLOOKUP($A4,Round26[],5,FALSE), 0)</f>
        <v>0</v>
      </c>
      <c r="AD4" s="1">
        <f>IFERROR(VLOOKUP($A4,Round27[],5,FALSE), 0)</f>
        <v>0</v>
      </c>
      <c r="AE4" s="1">
        <f>IFERROR(VLOOKUP($A4,Round28[],5,FALSE), 0)</f>
        <v>0</v>
      </c>
      <c r="AF4" s="1">
        <f>IFERROR(VLOOKUP($A4,Round29[],5,FALSE), 0)</f>
        <v>0</v>
      </c>
      <c r="AG4" s="1">
        <f>IFERROR(VLOOKUP($A4,Round30[],5,FALSE), 0)</f>
        <v>0</v>
      </c>
      <c r="AH4" s="1">
        <f>IFERROR(VLOOKUP($A4,Round31[],5,FALSE), 0)</f>
        <v>0</v>
      </c>
      <c r="AI4" s="1">
        <f>IFERROR(VLOOKUP($A4,Round32[],5,FALSE), 0)</f>
        <v>0</v>
      </c>
      <c r="AJ4" s="1">
        <f>IFERROR(VLOOKUP($A4,Round33[],5,FALSE), 0)</f>
        <v>0</v>
      </c>
      <c r="AK4" s="1">
        <f>IFERROR(VLOOKUP($A4,Round34[],5,FALSE), 0)</f>
        <v>0</v>
      </c>
      <c r="AL4" s="1">
        <f>IFERROR(VLOOKUP($A4,Round35[],5,FALSE), 0)</f>
        <v>0</v>
      </c>
      <c r="AM4" s="1">
        <f>IFERROR(VLOOKUP($A4,Round36[],5,FALSE), 0)</f>
        <v>0</v>
      </c>
      <c r="AN4" s="1">
        <f>IFERROR(VLOOKUP($A4,Round37[],5,FALSE), 0)</f>
        <v>0</v>
      </c>
      <c r="AO4" s="1">
        <f>IFERROR(VLOOKUP($A4,Round38[],5,FALSE), 0)</f>
        <v>0</v>
      </c>
      <c r="AP4" s="1">
        <f>IFERROR(VLOOKUP($A4,Round39[],5,FALSE), 0)</f>
        <v>0</v>
      </c>
      <c r="AQ4" s="1">
        <f>IFERROR(VLOOKUP($A4,Round40[],5,FALSE), 0)</f>
        <v>0</v>
      </c>
      <c r="AR4" s="1">
        <f>IFERROR(VLOOKUP($A4,Round41[],5,FALSE), 0)</f>
        <v>0</v>
      </c>
      <c r="AS4" s="1">
        <f>IFERROR(VLOOKUP($A4,Round42[],5,FALSE), 0)</f>
        <v>0</v>
      </c>
      <c r="AT4" s="1">
        <f>IFERROR(VLOOKUP($A4,Round43[],5,FALSE), 0)</f>
        <v>0</v>
      </c>
      <c r="AU4" s="1">
        <f>IFERROR(VLOOKUP($A4,Round44[],5,FALSE), 0)</f>
        <v>0</v>
      </c>
      <c r="AV4" s="1">
        <f>IFERROR(VLOOKUP($A4,Round45[],5,FALSE), 0)</f>
        <v>0</v>
      </c>
      <c r="AW4" s="1">
        <f>IFERROR(VLOOKUP($A4,Round46[],5,FALSE), 0)</f>
        <v>0</v>
      </c>
      <c r="AX4" s="1">
        <f>IFERROR(VLOOKUP($A4,Round47[],5,FALSE), 0)</f>
        <v>0</v>
      </c>
      <c r="AY4" s="1">
        <f>IFERROR(VLOOKUP($A4,Round48[],5,FALSE), 0)</f>
        <v>0</v>
      </c>
      <c r="AZ4" s="1">
        <f>IFERROR(VLOOKUP($A4,Round49[],5,FALSE), 0)</f>
        <v>0</v>
      </c>
      <c r="BA4" s="1">
        <f>IFERROR(VLOOKUP($A4,Round50[],5,FALSE), 0)</f>
        <v>0</v>
      </c>
      <c r="BB4" s="1">
        <f>IFERROR(VLOOKUP($A4,Round51[],5,FALSE), 0)</f>
        <v>0</v>
      </c>
      <c r="BC4" s="1">
        <f>IFERROR(VLOOKUP($A4,Round52[],5,FALSE), 0)</f>
        <v>0</v>
      </c>
      <c r="BD4" s="1">
        <f>IFERROR(VLOOKUP($A4,Round53[],5,FALSE), 0)</f>
        <v>0</v>
      </c>
      <c r="BE4" s="1">
        <f>IFERROR(VLOOKUP($A4,Round54[],5,FALSE), 0)</f>
        <v>0</v>
      </c>
      <c r="BF4" s="1">
        <f>IFERROR(VLOOKUP($A4,Round55[],5,FALSE), 0)</f>
        <v>0</v>
      </c>
      <c r="BG4" s="1">
        <f>IFERROR(VLOOKUP($A4,Round56[],5,FALSE), 0)</f>
        <v>0</v>
      </c>
      <c r="BH4" s="1">
        <f>IFERROR(VLOOKUP($A4,Round57[],5,FALSE), 0)</f>
        <v>0</v>
      </c>
      <c r="BI4" s="1">
        <f>IFERROR(VLOOKUP($A4,Round58[],5,FALSE), 0)</f>
        <v>0</v>
      </c>
      <c r="BJ4" s="1">
        <f>IFERROR(VLOOKUP($A4,Round59[],5,FALSE), 0)</f>
        <v>0</v>
      </c>
      <c r="BK4" s="1">
        <f>IFERROR(VLOOKUP($A4,Round60[],5,FALSE), 0)</f>
        <v>0</v>
      </c>
    </row>
    <row r="5" spans="1:63" ht="22.5" x14ac:dyDescent="0.25">
      <c r="A5" s="1">
        <v>19415</v>
      </c>
      <c r="B5" s="5" t="s">
        <v>98</v>
      </c>
      <c r="C5" s="7">
        <f xml:space="preserve"> SUM(TotalPoints[[#This Row],[دور 1]:[دور 60]])</f>
        <v>6</v>
      </c>
      <c r="D5" s="4">
        <f>IFERROR(VLOOKUP($A5,Round01[],5,FALSE), 0)</f>
        <v>3</v>
      </c>
      <c r="E5" s="4">
        <f>IFERROR(VLOOKUP($A5,Round02[],5,FALSE), 0)</f>
        <v>0</v>
      </c>
      <c r="F5" s="4">
        <f>IFERROR(VLOOKUP($A5,Round03[],5,FALSE), 0)</f>
        <v>3</v>
      </c>
      <c r="G5" s="4">
        <f>IFERROR(VLOOKUP($A5,Round04[],5,FALSE), 0)</f>
        <v>0</v>
      </c>
      <c r="H5" s="4">
        <f>IFERROR(VLOOKUP($A5,Round05[],5,FALSE), 0)</f>
        <v>0</v>
      </c>
      <c r="I5" s="4">
        <f>IFERROR(VLOOKUP($A5,Round06[],5,FALSE), 0)</f>
        <v>0</v>
      </c>
      <c r="J5" s="4">
        <f>IFERROR(VLOOKUP($A5,Round07[],5,FALSE), 0)</f>
        <v>0</v>
      </c>
      <c r="K5" s="4">
        <f>IFERROR(VLOOKUP($A5,Round08[],5,FALSE), 0)</f>
        <v>0</v>
      </c>
      <c r="L5" s="4">
        <f>IFERROR(VLOOKUP($A5,Round09[],5,FALSE), 0)</f>
        <v>0</v>
      </c>
      <c r="M5" s="4">
        <f>IFERROR(VLOOKUP($A5,Round10[],5,FALSE), 0)</f>
        <v>0</v>
      </c>
      <c r="N5" s="4">
        <f>IFERROR(VLOOKUP($A5,Round11[],5,FALSE), 0)</f>
        <v>0</v>
      </c>
      <c r="O5" s="4">
        <f>IFERROR(VLOOKUP($A5,Round12[],5,FALSE), 0)</f>
        <v>0</v>
      </c>
      <c r="P5" s="4">
        <f>IFERROR(VLOOKUP($A5,Round13[],5,FALSE), 0)</f>
        <v>0</v>
      </c>
      <c r="Q5" s="4">
        <f>IFERROR(VLOOKUP($A5,Round14[],5,FALSE), 0)</f>
        <v>0</v>
      </c>
      <c r="R5" s="4">
        <f>IFERROR(VLOOKUP($A5,Round15[],5,FALSE), 0)</f>
        <v>0</v>
      </c>
      <c r="S5" s="4">
        <f>IFERROR(VLOOKUP($A5,Round16[],5,FALSE), 0)</f>
        <v>0</v>
      </c>
      <c r="T5" s="4">
        <f>IFERROR(VLOOKUP($A5,Round17[],5,FALSE), 0)</f>
        <v>0</v>
      </c>
      <c r="U5" s="4">
        <f>IFERROR(VLOOKUP($A5,Round18[],5,FALSE), 0)</f>
        <v>0</v>
      </c>
      <c r="V5" s="4">
        <f>IFERROR(VLOOKUP($A5,Round19[],5,FALSE), 0)</f>
        <v>0</v>
      </c>
      <c r="W5" s="4">
        <f>IFERROR(VLOOKUP($A5,Round20[],5,FALSE), 0)</f>
        <v>0</v>
      </c>
      <c r="X5" s="4">
        <f>IFERROR(VLOOKUP($A5,Round21[],5,FALSE), 0)</f>
        <v>0</v>
      </c>
      <c r="Y5" s="4">
        <f>IFERROR(VLOOKUP($A5,Round22[],5,FALSE), 0)</f>
        <v>0</v>
      </c>
      <c r="Z5" s="4">
        <f>IFERROR(VLOOKUP($A5,Round23[],5,FALSE), 0)</f>
        <v>0</v>
      </c>
      <c r="AA5" s="4">
        <f>IFERROR(VLOOKUP($A5,Round24[],5,FALSE), 0)</f>
        <v>0</v>
      </c>
      <c r="AB5" s="4">
        <f>IFERROR(VLOOKUP($A5,Round25[],5,FALSE), 0)</f>
        <v>0</v>
      </c>
      <c r="AC5" s="4">
        <f>IFERROR(VLOOKUP($A5,Round26[],5,FALSE), 0)</f>
        <v>0</v>
      </c>
      <c r="AD5" s="4">
        <f>IFERROR(VLOOKUP($A5,Round27[],5,FALSE), 0)</f>
        <v>0</v>
      </c>
      <c r="AE5" s="4">
        <f>IFERROR(VLOOKUP($A5,Round28[],5,FALSE), 0)</f>
        <v>0</v>
      </c>
      <c r="AF5" s="4">
        <f>IFERROR(VLOOKUP($A5,Round29[],5,FALSE), 0)</f>
        <v>0</v>
      </c>
      <c r="AG5" s="4">
        <f>IFERROR(VLOOKUP($A5,Round30[],5,FALSE), 0)</f>
        <v>0</v>
      </c>
      <c r="AH5" s="4">
        <f>IFERROR(VLOOKUP($A5,Round31[],5,FALSE), 0)</f>
        <v>0</v>
      </c>
      <c r="AI5" s="4">
        <f>IFERROR(VLOOKUP($A5,Round32[],5,FALSE), 0)</f>
        <v>0</v>
      </c>
      <c r="AJ5" s="4">
        <f>IFERROR(VLOOKUP($A5,Round33[],5,FALSE), 0)</f>
        <v>0</v>
      </c>
      <c r="AK5" s="4">
        <f>IFERROR(VLOOKUP($A5,Round34[],5,FALSE), 0)</f>
        <v>0</v>
      </c>
      <c r="AL5" s="4">
        <f>IFERROR(VLOOKUP($A5,Round35[],5,FALSE), 0)</f>
        <v>0</v>
      </c>
      <c r="AM5" s="4">
        <f>IFERROR(VLOOKUP($A5,Round36[],5,FALSE), 0)</f>
        <v>0</v>
      </c>
      <c r="AN5" s="4">
        <f>IFERROR(VLOOKUP($A5,Round37[],5,FALSE), 0)</f>
        <v>0</v>
      </c>
      <c r="AO5" s="4">
        <f>IFERROR(VLOOKUP($A5,Round38[],5,FALSE), 0)</f>
        <v>0</v>
      </c>
      <c r="AP5" s="4">
        <f>IFERROR(VLOOKUP($A5,Round39[],5,FALSE), 0)</f>
        <v>0</v>
      </c>
      <c r="AQ5" s="4">
        <f>IFERROR(VLOOKUP($A5,Round40[],5,FALSE), 0)</f>
        <v>0</v>
      </c>
      <c r="AR5" s="4">
        <f>IFERROR(VLOOKUP($A5,Round41[],5,FALSE), 0)</f>
        <v>0</v>
      </c>
      <c r="AS5" s="4">
        <f>IFERROR(VLOOKUP($A5,Round42[],5,FALSE), 0)</f>
        <v>0</v>
      </c>
      <c r="AT5" s="4">
        <f>IFERROR(VLOOKUP($A5,Round43[],5,FALSE), 0)</f>
        <v>0</v>
      </c>
      <c r="AU5" s="4">
        <f>IFERROR(VLOOKUP($A5,Round44[],5,FALSE), 0)</f>
        <v>0</v>
      </c>
      <c r="AV5" s="4">
        <f>IFERROR(VLOOKUP($A5,Round45[],5,FALSE), 0)</f>
        <v>0</v>
      </c>
      <c r="AW5" s="4">
        <f>IFERROR(VLOOKUP($A5,Round46[],5,FALSE), 0)</f>
        <v>0</v>
      </c>
      <c r="AX5" s="4">
        <f>IFERROR(VLOOKUP($A5,Round47[],5,FALSE), 0)</f>
        <v>0</v>
      </c>
      <c r="AY5" s="4">
        <f>IFERROR(VLOOKUP($A5,Round48[],5,FALSE), 0)</f>
        <v>0</v>
      </c>
      <c r="AZ5" s="4">
        <f>IFERROR(VLOOKUP($A5,Round49[],5,FALSE), 0)</f>
        <v>0</v>
      </c>
      <c r="BA5" s="4">
        <f>IFERROR(VLOOKUP($A5,Round50[],5,FALSE), 0)</f>
        <v>0</v>
      </c>
      <c r="BB5" s="4">
        <f>IFERROR(VLOOKUP($A5,Round51[],5,FALSE), 0)</f>
        <v>0</v>
      </c>
      <c r="BC5" s="4">
        <f>IFERROR(VLOOKUP($A5,Round52[],5,FALSE), 0)</f>
        <v>0</v>
      </c>
      <c r="BD5" s="4">
        <f>IFERROR(VLOOKUP($A5,Round53[],5,FALSE), 0)</f>
        <v>0</v>
      </c>
      <c r="BE5" s="4">
        <f>IFERROR(VLOOKUP($A5,Round54[],5,FALSE), 0)</f>
        <v>0</v>
      </c>
      <c r="BF5" s="4">
        <f>IFERROR(VLOOKUP($A5,Round55[],5,FALSE), 0)</f>
        <v>0</v>
      </c>
      <c r="BG5" s="4">
        <f>IFERROR(VLOOKUP($A5,Round56[],5,FALSE), 0)</f>
        <v>0</v>
      </c>
      <c r="BH5" s="4">
        <f>IFERROR(VLOOKUP($A5,Round57[],5,FALSE), 0)</f>
        <v>0</v>
      </c>
      <c r="BI5" s="4">
        <f>IFERROR(VLOOKUP($A5,Round58[],5,FALSE), 0)</f>
        <v>0</v>
      </c>
      <c r="BJ5" s="4">
        <f>IFERROR(VLOOKUP($A5,Round59[],5,FALSE), 0)</f>
        <v>0</v>
      </c>
      <c r="BK5" s="4">
        <f>IFERROR(VLOOKUP($A5,Round60[],5,FALSE), 0)</f>
        <v>0</v>
      </c>
    </row>
    <row r="6" spans="1:63" ht="22.5" x14ac:dyDescent="0.25">
      <c r="A6" s="1">
        <v>26883</v>
      </c>
      <c r="B6" s="5" t="s">
        <v>76</v>
      </c>
      <c r="C6" s="7">
        <f xml:space="preserve"> SUM(TotalPoints[[#This Row],[دور 1]:[دور 60]])</f>
        <v>5</v>
      </c>
      <c r="D6" s="4">
        <f>IFERROR(VLOOKUP($A6,Round01[],5,FALSE), 0)</f>
        <v>5</v>
      </c>
      <c r="E6" s="4">
        <f>IFERROR(VLOOKUP($A6,Round02[],5,FALSE), 0)</f>
        <v>0</v>
      </c>
      <c r="F6" s="4">
        <f>IFERROR(VLOOKUP($A6,Round03[],5,FALSE), 0)</f>
        <v>0</v>
      </c>
      <c r="G6" s="4">
        <f>IFERROR(VLOOKUP($A6,Round04[],5,FALSE), 0)</f>
        <v>0</v>
      </c>
      <c r="H6" s="4">
        <f>IFERROR(VLOOKUP($A6,Round05[],5,FALSE), 0)</f>
        <v>0</v>
      </c>
      <c r="I6" s="4">
        <f>IFERROR(VLOOKUP($A6,Round06[],5,FALSE), 0)</f>
        <v>0</v>
      </c>
      <c r="J6" s="4">
        <f>IFERROR(VLOOKUP($A6,Round07[],5,FALSE), 0)</f>
        <v>0</v>
      </c>
      <c r="K6" s="4">
        <f>IFERROR(VLOOKUP($A6,Round08[],5,FALSE), 0)</f>
        <v>0</v>
      </c>
      <c r="L6" s="4">
        <f>IFERROR(VLOOKUP($A6,Round09[],5,FALSE), 0)</f>
        <v>0</v>
      </c>
      <c r="M6" s="4">
        <f>IFERROR(VLOOKUP($A6,Round10[],5,FALSE), 0)</f>
        <v>0</v>
      </c>
      <c r="N6" s="4">
        <f>IFERROR(VLOOKUP($A6,Round11[],5,FALSE), 0)</f>
        <v>0</v>
      </c>
      <c r="O6" s="4">
        <f>IFERROR(VLOOKUP($A6,Round12[],5,FALSE), 0)</f>
        <v>0</v>
      </c>
      <c r="P6" s="4">
        <f>IFERROR(VLOOKUP($A6,Round13[],5,FALSE), 0)</f>
        <v>0</v>
      </c>
      <c r="Q6" s="4">
        <f>IFERROR(VLOOKUP($A6,Round14[],5,FALSE), 0)</f>
        <v>0</v>
      </c>
      <c r="R6" s="4">
        <f>IFERROR(VLOOKUP($A6,Round15[],5,FALSE), 0)</f>
        <v>0</v>
      </c>
      <c r="S6" s="4">
        <f>IFERROR(VLOOKUP($A6,Round16[],5,FALSE), 0)</f>
        <v>0</v>
      </c>
      <c r="T6" s="4">
        <f>IFERROR(VLOOKUP($A6,Round17[],5,FALSE), 0)</f>
        <v>0</v>
      </c>
      <c r="U6" s="4">
        <f>IFERROR(VLOOKUP($A6,Round18[],5,FALSE), 0)</f>
        <v>0</v>
      </c>
      <c r="V6" s="4">
        <f>IFERROR(VLOOKUP($A6,Round19[],5,FALSE), 0)</f>
        <v>0</v>
      </c>
      <c r="W6" s="4">
        <f>IFERROR(VLOOKUP($A6,Round20[],5,FALSE), 0)</f>
        <v>0</v>
      </c>
      <c r="X6" s="4">
        <f>IFERROR(VLOOKUP($A6,Round21[],5,FALSE), 0)</f>
        <v>0</v>
      </c>
      <c r="Y6" s="4">
        <f>IFERROR(VLOOKUP($A6,Round22[],5,FALSE), 0)</f>
        <v>0</v>
      </c>
      <c r="Z6" s="4">
        <f>IFERROR(VLOOKUP($A6,Round23[],5,FALSE), 0)</f>
        <v>0</v>
      </c>
      <c r="AA6" s="4">
        <f>IFERROR(VLOOKUP($A6,Round24[],5,FALSE), 0)</f>
        <v>0</v>
      </c>
      <c r="AB6" s="4">
        <f>IFERROR(VLOOKUP($A6,Round25[],5,FALSE), 0)</f>
        <v>0</v>
      </c>
      <c r="AC6" s="4">
        <f>IFERROR(VLOOKUP($A6,Round26[],5,FALSE), 0)</f>
        <v>0</v>
      </c>
      <c r="AD6" s="4">
        <f>IFERROR(VLOOKUP($A6,Round27[],5,FALSE), 0)</f>
        <v>0</v>
      </c>
      <c r="AE6" s="4">
        <f>IFERROR(VLOOKUP($A6,Round28[],5,FALSE), 0)</f>
        <v>0</v>
      </c>
      <c r="AF6" s="4">
        <f>IFERROR(VLOOKUP($A6,Round29[],5,FALSE), 0)</f>
        <v>0</v>
      </c>
      <c r="AG6" s="4">
        <f>IFERROR(VLOOKUP($A6,Round30[],5,FALSE), 0)</f>
        <v>0</v>
      </c>
      <c r="AH6" s="4">
        <f>IFERROR(VLOOKUP($A6,Round31[],5,FALSE), 0)</f>
        <v>0</v>
      </c>
      <c r="AI6" s="4">
        <f>IFERROR(VLOOKUP($A6,Round32[],5,FALSE), 0)</f>
        <v>0</v>
      </c>
      <c r="AJ6" s="4">
        <f>IFERROR(VLOOKUP($A6,Round33[],5,FALSE), 0)</f>
        <v>0</v>
      </c>
      <c r="AK6" s="4">
        <f>IFERROR(VLOOKUP($A6,Round34[],5,FALSE), 0)</f>
        <v>0</v>
      </c>
      <c r="AL6" s="4">
        <f>IFERROR(VLOOKUP($A6,Round35[],5,FALSE), 0)</f>
        <v>0</v>
      </c>
      <c r="AM6" s="4">
        <f>IFERROR(VLOOKUP($A6,Round36[],5,FALSE), 0)</f>
        <v>0</v>
      </c>
      <c r="AN6" s="4">
        <f>IFERROR(VLOOKUP($A6,Round37[],5,FALSE), 0)</f>
        <v>0</v>
      </c>
      <c r="AO6" s="4">
        <f>IFERROR(VLOOKUP($A6,Round38[],5,FALSE), 0)</f>
        <v>0</v>
      </c>
      <c r="AP6" s="4">
        <f>IFERROR(VLOOKUP($A6,Round39[],5,FALSE), 0)</f>
        <v>0</v>
      </c>
      <c r="AQ6" s="4">
        <f>IFERROR(VLOOKUP($A6,Round40[],5,FALSE), 0)</f>
        <v>0</v>
      </c>
      <c r="AR6" s="4">
        <f>IFERROR(VLOOKUP($A6,Round41[],5,FALSE), 0)</f>
        <v>0</v>
      </c>
      <c r="AS6" s="4">
        <f>IFERROR(VLOOKUP($A6,Round42[],5,FALSE), 0)</f>
        <v>0</v>
      </c>
      <c r="AT6" s="4">
        <f>IFERROR(VLOOKUP($A6,Round43[],5,FALSE), 0)</f>
        <v>0</v>
      </c>
      <c r="AU6" s="4">
        <f>IFERROR(VLOOKUP($A6,Round44[],5,FALSE), 0)</f>
        <v>0</v>
      </c>
      <c r="AV6" s="4">
        <f>IFERROR(VLOOKUP($A6,Round45[],5,FALSE), 0)</f>
        <v>0</v>
      </c>
      <c r="AW6" s="4">
        <f>IFERROR(VLOOKUP($A6,Round46[],5,FALSE), 0)</f>
        <v>0</v>
      </c>
      <c r="AX6" s="4">
        <f>IFERROR(VLOOKUP($A6,Round47[],5,FALSE), 0)</f>
        <v>0</v>
      </c>
      <c r="AY6" s="4">
        <f>IFERROR(VLOOKUP($A6,Round48[],5,FALSE), 0)</f>
        <v>0</v>
      </c>
      <c r="AZ6" s="4">
        <f>IFERROR(VLOOKUP($A6,Round49[],5,FALSE), 0)</f>
        <v>0</v>
      </c>
      <c r="BA6" s="4">
        <f>IFERROR(VLOOKUP($A6,Round50[],5,FALSE), 0)</f>
        <v>0</v>
      </c>
      <c r="BB6" s="4">
        <f>IFERROR(VLOOKUP($A6,Round51[],5,FALSE), 0)</f>
        <v>0</v>
      </c>
      <c r="BC6" s="4">
        <f>IFERROR(VLOOKUP($A6,Round52[],5,FALSE), 0)</f>
        <v>0</v>
      </c>
      <c r="BD6" s="4">
        <f>IFERROR(VLOOKUP($A6,Round53[],5,FALSE), 0)</f>
        <v>0</v>
      </c>
      <c r="BE6" s="4">
        <f>IFERROR(VLOOKUP($A6,Round54[],5,FALSE), 0)</f>
        <v>0</v>
      </c>
      <c r="BF6" s="4">
        <f>IFERROR(VLOOKUP($A6,Round55[],5,FALSE), 0)</f>
        <v>0</v>
      </c>
      <c r="BG6" s="4">
        <f>IFERROR(VLOOKUP($A6,Round56[],5,FALSE), 0)</f>
        <v>0</v>
      </c>
      <c r="BH6" s="4">
        <f>IFERROR(VLOOKUP($A6,Round57[],5,FALSE), 0)</f>
        <v>0</v>
      </c>
      <c r="BI6" s="4">
        <f>IFERROR(VLOOKUP($A6,Round58[],5,FALSE), 0)</f>
        <v>0</v>
      </c>
      <c r="BJ6" s="4">
        <f>IFERROR(VLOOKUP($A6,Round59[],5,FALSE), 0)</f>
        <v>0</v>
      </c>
      <c r="BK6" s="4">
        <f>IFERROR(VLOOKUP($A6,Round60[],5,FALSE), 0)</f>
        <v>0</v>
      </c>
    </row>
    <row r="7" spans="1:63" ht="22.5" x14ac:dyDescent="0.25">
      <c r="A7" s="1">
        <v>7408</v>
      </c>
      <c r="B7" s="5" t="s">
        <v>148</v>
      </c>
      <c r="C7" s="7">
        <f xml:space="preserve"> SUM(TotalPoints[[#This Row],[دور 1]:[دور 60]])</f>
        <v>5</v>
      </c>
      <c r="D7" s="4">
        <f>IFERROR(VLOOKUP($A7,Round01[],5,FALSE), 0)</f>
        <v>5</v>
      </c>
      <c r="E7" s="4">
        <f>IFERROR(VLOOKUP($A7,Round02[],5,FALSE), 0)</f>
        <v>0</v>
      </c>
      <c r="F7" s="4">
        <f>IFERROR(VLOOKUP($A7,Round03[],5,FALSE), 0)</f>
        <v>0</v>
      </c>
      <c r="G7" s="4">
        <f>IFERROR(VLOOKUP($A7,Round04[],5,FALSE), 0)</f>
        <v>0</v>
      </c>
      <c r="H7" s="4">
        <f>IFERROR(VLOOKUP($A7,Round05[],5,FALSE), 0)</f>
        <v>0</v>
      </c>
      <c r="I7" s="4">
        <f>IFERROR(VLOOKUP($A7,Round06[],5,FALSE), 0)</f>
        <v>0</v>
      </c>
      <c r="J7" s="4">
        <f>IFERROR(VLOOKUP($A7,Round07[],5,FALSE), 0)</f>
        <v>0</v>
      </c>
      <c r="K7" s="4">
        <f>IFERROR(VLOOKUP($A7,Round08[],5,FALSE), 0)</f>
        <v>0</v>
      </c>
      <c r="L7" s="4">
        <f>IFERROR(VLOOKUP($A7,Round09[],5,FALSE), 0)</f>
        <v>0</v>
      </c>
      <c r="M7" s="4">
        <f>IFERROR(VLOOKUP($A7,Round10[],5,FALSE), 0)</f>
        <v>0</v>
      </c>
      <c r="N7" s="4">
        <f>IFERROR(VLOOKUP($A7,Round11[],5,FALSE), 0)</f>
        <v>0</v>
      </c>
      <c r="O7" s="4">
        <f>IFERROR(VLOOKUP($A7,Round12[],5,FALSE), 0)</f>
        <v>0</v>
      </c>
      <c r="P7" s="4">
        <f>IFERROR(VLOOKUP($A7,Round13[],5,FALSE), 0)</f>
        <v>0</v>
      </c>
      <c r="Q7" s="4">
        <f>IFERROR(VLOOKUP($A7,Round14[],5,FALSE), 0)</f>
        <v>0</v>
      </c>
      <c r="R7" s="4">
        <f>IFERROR(VLOOKUP($A7,Round15[],5,FALSE), 0)</f>
        <v>0</v>
      </c>
      <c r="S7" s="4">
        <f>IFERROR(VLOOKUP($A7,Round16[],5,FALSE), 0)</f>
        <v>0</v>
      </c>
      <c r="T7" s="4">
        <f>IFERROR(VLOOKUP($A7,Round17[],5,FALSE), 0)</f>
        <v>0</v>
      </c>
      <c r="U7" s="4">
        <f>IFERROR(VLOOKUP($A7,Round18[],5,FALSE), 0)</f>
        <v>0</v>
      </c>
      <c r="V7" s="4">
        <f>IFERROR(VLOOKUP($A7,Round19[],5,FALSE), 0)</f>
        <v>0</v>
      </c>
      <c r="W7" s="4">
        <f>IFERROR(VLOOKUP($A7,Round20[],5,FALSE), 0)</f>
        <v>0</v>
      </c>
      <c r="X7" s="4">
        <f>IFERROR(VLOOKUP($A7,Round21[],5,FALSE), 0)</f>
        <v>0</v>
      </c>
      <c r="Y7" s="4">
        <f>IFERROR(VLOOKUP($A7,Round22[],5,FALSE), 0)</f>
        <v>0</v>
      </c>
      <c r="Z7" s="4">
        <f>IFERROR(VLOOKUP($A7,Round23[],5,FALSE), 0)</f>
        <v>0</v>
      </c>
      <c r="AA7" s="4">
        <f>IFERROR(VLOOKUP($A7,Round24[],5,FALSE), 0)</f>
        <v>0</v>
      </c>
      <c r="AB7" s="4">
        <f>IFERROR(VLOOKUP($A7,Round25[],5,FALSE), 0)</f>
        <v>0</v>
      </c>
      <c r="AC7" s="4">
        <f>IFERROR(VLOOKUP($A7,Round26[],5,FALSE), 0)</f>
        <v>0</v>
      </c>
      <c r="AD7" s="4">
        <f>IFERROR(VLOOKUP($A7,Round27[],5,FALSE), 0)</f>
        <v>0</v>
      </c>
      <c r="AE7" s="4">
        <f>IFERROR(VLOOKUP($A7,Round28[],5,FALSE), 0)</f>
        <v>0</v>
      </c>
      <c r="AF7" s="4">
        <f>IFERROR(VLOOKUP($A7,Round29[],5,FALSE), 0)</f>
        <v>0</v>
      </c>
      <c r="AG7" s="4">
        <f>IFERROR(VLOOKUP($A7,Round30[],5,FALSE), 0)</f>
        <v>0</v>
      </c>
      <c r="AH7" s="4">
        <f>IFERROR(VLOOKUP($A7,Round31[],5,FALSE), 0)</f>
        <v>0</v>
      </c>
      <c r="AI7" s="4">
        <f>IFERROR(VLOOKUP($A7,Round32[],5,FALSE), 0)</f>
        <v>0</v>
      </c>
      <c r="AJ7" s="4">
        <f>IFERROR(VLOOKUP($A7,Round33[],5,FALSE), 0)</f>
        <v>0</v>
      </c>
      <c r="AK7" s="4">
        <f>IFERROR(VLOOKUP($A7,Round34[],5,FALSE), 0)</f>
        <v>0</v>
      </c>
      <c r="AL7" s="4">
        <f>IFERROR(VLOOKUP($A7,Round35[],5,FALSE), 0)</f>
        <v>0</v>
      </c>
      <c r="AM7" s="4">
        <f>IFERROR(VLOOKUP($A7,Round36[],5,FALSE), 0)</f>
        <v>0</v>
      </c>
      <c r="AN7" s="4">
        <f>IFERROR(VLOOKUP($A7,Round37[],5,FALSE), 0)</f>
        <v>0</v>
      </c>
      <c r="AO7" s="4">
        <f>IFERROR(VLOOKUP($A7,Round38[],5,FALSE), 0)</f>
        <v>0</v>
      </c>
      <c r="AP7" s="4">
        <f>IFERROR(VLOOKUP($A7,Round39[],5,FALSE), 0)</f>
        <v>0</v>
      </c>
      <c r="AQ7" s="4">
        <f>IFERROR(VLOOKUP($A7,Round40[],5,FALSE), 0)</f>
        <v>0</v>
      </c>
      <c r="AR7" s="4">
        <f>IFERROR(VLOOKUP($A7,Round41[],5,FALSE), 0)</f>
        <v>0</v>
      </c>
      <c r="AS7" s="4">
        <f>IFERROR(VLOOKUP($A7,Round42[],5,FALSE), 0)</f>
        <v>0</v>
      </c>
      <c r="AT7" s="4">
        <f>IFERROR(VLOOKUP($A7,Round43[],5,FALSE), 0)</f>
        <v>0</v>
      </c>
      <c r="AU7" s="4">
        <f>IFERROR(VLOOKUP($A7,Round44[],5,FALSE), 0)</f>
        <v>0</v>
      </c>
      <c r="AV7" s="4">
        <f>IFERROR(VLOOKUP($A7,Round45[],5,FALSE), 0)</f>
        <v>0</v>
      </c>
      <c r="AW7" s="4">
        <f>IFERROR(VLOOKUP($A7,Round46[],5,FALSE), 0)</f>
        <v>0</v>
      </c>
      <c r="AX7" s="4">
        <f>IFERROR(VLOOKUP($A7,Round47[],5,FALSE), 0)</f>
        <v>0</v>
      </c>
      <c r="AY7" s="4">
        <f>IFERROR(VLOOKUP($A7,Round48[],5,FALSE), 0)</f>
        <v>0</v>
      </c>
      <c r="AZ7" s="4">
        <f>IFERROR(VLOOKUP($A7,Round49[],5,FALSE), 0)</f>
        <v>0</v>
      </c>
      <c r="BA7" s="4">
        <f>IFERROR(VLOOKUP($A7,Round50[],5,FALSE), 0)</f>
        <v>0</v>
      </c>
      <c r="BB7" s="4">
        <f>IFERROR(VLOOKUP($A7,Round51[],5,FALSE), 0)</f>
        <v>0</v>
      </c>
      <c r="BC7" s="4">
        <f>IFERROR(VLOOKUP($A7,Round52[],5,FALSE), 0)</f>
        <v>0</v>
      </c>
      <c r="BD7" s="4">
        <f>IFERROR(VLOOKUP($A7,Round53[],5,FALSE), 0)</f>
        <v>0</v>
      </c>
      <c r="BE7" s="4">
        <f>IFERROR(VLOOKUP($A7,Round54[],5,FALSE), 0)</f>
        <v>0</v>
      </c>
      <c r="BF7" s="4">
        <f>IFERROR(VLOOKUP($A7,Round55[],5,FALSE), 0)</f>
        <v>0</v>
      </c>
      <c r="BG7" s="4">
        <f>IFERROR(VLOOKUP($A7,Round56[],5,FALSE), 0)</f>
        <v>0</v>
      </c>
      <c r="BH7" s="4">
        <f>IFERROR(VLOOKUP($A7,Round57[],5,FALSE), 0)</f>
        <v>0</v>
      </c>
      <c r="BI7" s="4">
        <f>IFERROR(VLOOKUP($A7,Round58[],5,FALSE), 0)</f>
        <v>0</v>
      </c>
      <c r="BJ7" s="4">
        <f>IFERROR(VLOOKUP($A7,Round59[],5,FALSE), 0)</f>
        <v>0</v>
      </c>
      <c r="BK7" s="4">
        <f>IFERROR(VLOOKUP($A7,Round60[],5,FALSE), 0)</f>
        <v>0</v>
      </c>
    </row>
    <row r="8" spans="1:63" ht="18.75" customHeight="1" x14ac:dyDescent="0.25">
      <c r="A8" s="1">
        <v>28402</v>
      </c>
      <c r="B8" s="5" t="s">
        <v>111</v>
      </c>
      <c r="C8" s="7">
        <f xml:space="preserve"> SUM(TotalPoints[[#This Row],[دور 1]:[دور 60]])</f>
        <v>5</v>
      </c>
      <c r="D8" s="4">
        <f>IFERROR(VLOOKUP($A8,Round01[],5,FALSE), 0)</f>
        <v>4</v>
      </c>
      <c r="E8" s="4">
        <f>IFERROR(VLOOKUP($A8,Round02[],5,FALSE), 0)</f>
        <v>0</v>
      </c>
      <c r="F8" s="4">
        <f>IFERROR(VLOOKUP($A8,Round03[],5,FALSE), 0)</f>
        <v>1</v>
      </c>
      <c r="G8" s="4">
        <f>IFERROR(VLOOKUP($A8,Round04[],5,FALSE), 0)</f>
        <v>0</v>
      </c>
      <c r="H8" s="4">
        <f>IFERROR(VLOOKUP($A8,Round05[],5,FALSE), 0)</f>
        <v>0</v>
      </c>
      <c r="I8" s="4">
        <f>IFERROR(VLOOKUP($A8,Round06[],5,FALSE), 0)</f>
        <v>0</v>
      </c>
      <c r="J8" s="4">
        <f>IFERROR(VLOOKUP($A8,Round07[],5,FALSE), 0)</f>
        <v>0</v>
      </c>
      <c r="K8" s="4">
        <f>IFERROR(VLOOKUP($A8,Round08[],5,FALSE), 0)</f>
        <v>0</v>
      </c>
      <c r="L8" s="4">
        <f>IFERROR(VLOOKUP($A8,Round09[],5,FALSE), 0)</f>
        <v>0</v>
      </c>
      <c r="M8" s="4">
        <f>IFERROR(VLOOKUP($A8,Round10[],5,FALSE), 0)</f>
        <v>0</v>
      </c>
      <c r="N8" s="4">
        <f>IFERROR(VLOOKUP($A8,Round11[],5,FALSE), 0)</f>
        <v>0</v>
      </c>
      <c r="O8" s="4">
        <f>IFERROR(VLOOKUP($A8,Round12[],5,FALSE), 0)</f>
        <v>0</v>
      </c>
      <c r="P8" s="4">
        <f>IFERROR(VLOOKUP($A8,Round13[],5,FALSE), 0)</f>
        <v>0</v>
      </c>
      <c r="Q8" s="4">
        <f>IFERROR(VLOOKUP($A8,Round14[],5,FALSE), 0)</f>
        <v>0</v>
      </c>
      <c r="R8" s="4">
        <f>IFERROR(VLOOKUP($A8,Round15[],5,FALSE), 0)</f>
        <v>0</v>
      </c>
      <c r="S8" s="4">
        <f>IFERROR(VLOOKUP($A8,Round16[],5,FALSE), 0)</f>
        <v>0</v>
      </c>
      <c r="T8" s="4">
        <f>IFERROR(VLOOKUP($A8,Round17[],5,FALSE), 0)</f>
        <v>0</v>
      </c>
      <c r="U8" s="4">
        <f>IFERROR(VLOOKUP($A8,Round18[],5,FALSE), 0)</f>
        <v>0</v>
      </c>
      <c r="V8" s="4">
        <f>IFERROR(VLOOKUP($A8,Round19[],5,FALSE), 0)</f>
        <v>0</v>
      </c>
      <c r="W8" s="4">
        <f>IFERROR(VLOOKUP($A8,Round20[],5,FALSE), 0)</f>
        <v>0</v>
      </c>
      <c r="X8" s="4">
        <f>IFERROR(VLOOKUP($A8,Round21[],5,FALSE), 0)</f>
        <v>0</v>
      </c>
      <c r="Y8" s="4">
        <f>IFERROR(VLOOKUP($A8,Round22[],5,FALSE), 0)</f>
        <v>0</v>
      </c>
      <c r="Z8" s="4">
        <f>IFERROR(VLOOKUP($A8,Round23[],5,FALSE), 0)</f>
        <v>0</v>
      </c>
      <c r="AA8" s="4">
        <f>IFERROR(VLOOKUP($A8,Round24[],5,FALSE), 0)</f>
        <v>0</v>
      </c>
      <c r="AB8" s="4">
        <f>IFERROR(VLOOKUP($A8,Round25[],5,FALSE), 0)</f>
        <v>0</v>
      </c>
      <c r="AC8" s="4">
        <f>IFERROR(VLOOKUP($A8,Round26[],5,FALSE), 0)</f>
        <v>0</v>
      </c>
      <c r="AD8" s="4">
        <f>IFERROR(VLOOKUP($A8,Round27[],5,FALSE), 0)</f>
        <v>0</v>
      </c>
      <c r="AE8" s="4">
        <f>IFERROR(VLOOKUP($A8,Round28[],5,FALSE), 0)</f>
        <v>0</v>
      </c>
      <c r="AF8" s="4">
        <f>IFERROR(VLOOKUP($A8,Round29[],5,FALSE), 0)</f>
        <v>0</v>
      </c>
      <c r="AG8" s="4">
        <f>IFERROR(VLOOKUP($A8,Round30[],5,FALSE), 0)</f>
        <v>0</v>
      </c>
      <c r="AH8" s="4">
        <f>IFERROR(VLOOKUP($A8,Round31[],5,FALSE), 0)</f>
        <v>0</v>
      </c>
      <c r="AI8" s="4">
        <f>IFERROR(VLOOKUP($A8,Round32[],5,FALSE), 0)</f>
        <v>0</v>
      </c>
      <c r="AJ8" s="4">
        <f>IFERROR(VLOOKUP($A8,Round33[],5,FALSE), 0)</f>
        <v>0</v>
      </c>
      <c r="AK8" s="4">
        <f>IFERROR(VLOOKUP($A8,Round34[],5,FALSE), 0)</f>
        <v>0</v>
      </c>
      <c r="AL8" s="4">
        <f>IFERROR(VLOOKUP($A8,Round35[],5,FALSE), 0)</f>
        <v>0</v>
      </c>
      <c r="AM8" s="4">
        <f>IFERROR(VLOOKUP($A8,Round36[],5,FALSE), 0)</f>
        <v>0</v>
      </c>
      <c r="AN8" s="4">
        <f>IFERROR(VLOOKUP($A8,Round37[],5,FALSE), 0)</f>
        <v>0</v>
      </c>
      <c r="AO8" s="4">
        <f>IFERROR(VLOOKUP($A8,Round38[],5,FALSE), 0)</f>
        <v>0</v>
      </c>
      <c r="AP8" s="4">
        <f>IFERROR(VLOOKUP($A8,Round39[],5,FALSE), 0)</f>
        <v>0</v>
      </c>
      <c r="AQ8" s="4">
        <f>IFERROR(VLOOKUP($A8,Round40[],5,FALSE), 0)</f>
        <v>0</v>
      </c>
      <c r="AR8" s="4">
        <f>IFERROR(VLOOKUP($A8,Round41[],5,FALSE), 0)</f>
        <v>0</v>
      </c>
      <c r="AS8" s="4">
        <f>IFERROR(VLOOKUP($A8,Round42[],5,FALSE), 0)</f>
        <v>0</v>
      </c>
      <c r="AT8" s="4">
        <f>IFERROR(VLOOKUP($A8,Round43[],5,FALSE), 0)</f>
        <v>0</v>
      </c>
      <c r="AU8" s="4">
        <f>IFERROR(VLOOKUP($A8,Round44[],5,FALSE), 0)</f>
        <v>0</v>
      </c>
      <c r="AV8" s="4">
        <f>IFERROR(VLOOKUP($A8,Round45[],5,FALSE), 0)</f>
        <v>0</v>
      </c>
      <c r="AW8" s="4">
        <f>IFERROR(VLOOKUP($A8,Round46[],5,FALSE), 0)</f>
        <v>0</v>
      </c>
      <c r="AX8" s="4">
        <f>IFERROR(VLOOKUP($A8,Round47[],5,FALSE), 0)</f>
        <v>0</v>
      </c>
      <c r="AY8" s="4">
        <f>IFERROR(VLOOKUP($A8,Round48[],5,FALSE), 0)</f>
        <v>0</v>
      </c>
      <c r="AZ8" s="4">
        <f>IFERROR(VLOOKUP($A8,Round49[],5,FALSE), 0)</f>
        <v>0</v>
      </c>
      <c r="BA8" s="4">
        <f>IFERROR(VLOOKUP($A8,Round50[],5,FALSE), 0)</f>
        <v>0</v>
      </c>
      <c r="BB8" s="4">
        <f>IFERROR(VLOOKUP($A8,Round51[],5,FALSE), 0)</f>
        <v>0</v>
      </c>
      <c r="BC8" s="4">
        <f>IFERROR(VLOOKUP($A8,Round52[],5,FALSE), 0)</f>
        <v>0</v>
      </c>
      <c r="BD8" s="4">
        <f>IFERROR(VLOOKUP($A8,Round53[],5,FALSE), 0)</f>
        <v>0</v>
      </c>
      <c r="BE8" s="4">
        <f>IFERROR(VLOOKUP($A8,Round54[],5,FALSE), 0)</f>
        <v>0</v>
      </c>
      <c r="BF8" s="4">
        <f>IFERROR(VLOOKUP($A8,Round55[],5,FALSE), 0)</f>
        <v>0</v>
      </c>
      <c r="BG8" s="4">
        <f>IFERROR(VLOOKUP($A8,Round56[],5,FALSE), 0)</f>
        <v>0</v>
      </c>
      <c r="BH8" s="4">
        <f>IFERROR(VLOOKUP($A8,Round57[],5,FALSE), 0)</f>
        <v>0</v>
      </c>
      <c r="BI8" s="4">
        <f>IFERROR(VLOOKUP($A8,Round58[],5,FALSE), 0)</f>
        <v>0</v>
      </c>
      <c r="BJ8" s="4">
        <f>IFERROR(VLOOKUP($A8,Round59[],5,FALSE), 0)</f>
        <v>0</v>
      </c>
      <c r="BK8" s="4">
        <f>IFERROR(VLOOKUP($A8,Round60[],5,FALSE), 0)</f>
        <v>0</v>
      </c>
    </row>
    <row r="9" spans="1:63" ht="22.5" x14ac:dyDescent="0.25">
      <c r="A9" s="1">
        <v>25396</v>
      </c>
      <c r="B9" s="5" t="s">
        <v>77</v>
      </c>
      <c r="C9" s="7">
        <f xml:space="preserve"> SUM(TotalPoints[[#This Row],[دور 1]:[دور 60]])</f>
        <v>5</v>
      </c>
      <c r="D9" s="4">
        <f>IFERROR(VLOOKUP($A9,Round01[],5,FALSE), 0)</f>
        <v>4</v>
      </c>
      <c r="E9" s="4">
        <f>IFERROR(VLOOKUP($A9,Round02[],5,FALSE), 0)</f>
        <v>0</v>
      </c>
      <c r="F9" s="4">
        <f>IFERROR(VLOOKUP($A9,Round03[],5,FALSE), 0)</f>
        <v>1</v>
      </c>
      <c r="G9" s="4">
        <f>IFERROR(VLOOKUP($A9,Round04[],5,FALSE), 0)</f>
        <v>0</v>
      </c>
      <c r="H9" s="4">
        <f>IFERROR(VLOOKUP($A9,Round05[],5,FALSE), 0)</f>
        <v>0</v>
      </c>
      <c r="I9" s="4">
        <f>IFERROR(VLOOKUP($A9,Round06[],5,FALSE), 0)</f>
        <v>0</v>
      </c>
      <c r="J9" s="4">
        <f>IFERROR(VLOOKUP($A9,Round07[],5,FALSE), 0)</f>
        <v>0</v>
      </c>
      <c r="K9" s="4">
        <f>IFERROR(VLOOKUP($A9,Round08[],5,FALSE), 0)</f>
        <v>0</v>
      </c>
      <c r="L9" s="4">
        <f>IFERROR(VLOOKUP($A9,Round09[],5,FALSE), 0)</f>
        <v>0</v>
      </c>
      <c r="M9" s="4">
        <f>IFERROR(VLOOKUP($A9,Round10[],5,FALSE), 0)</f>
        <v>0</v>
      </c>
      <c r="N9" s="4">
        <f>IFERROR(VLOOKUP($A9,Round11[],5,FALSE), 0)</f>
        <v>0</v>
      </c>
      <c r="O9" s="4">
        <f>IFERROR(VLOOKUP($A9,Round12[],5,FALSE), 0)</f>
        <v>0</v>
      </c>
      <c r="P9" s="4">
        <f>IFERROR(VLOOKUP($A9,Round13[],5,FALSE), 0)</f>
        <v>0</v>
      </c>
      <c r="Q9" s="4">
        <f>IFERROR(VLOOKUP($A9,Round14[],5,FALSE), 0)</f>
        <v>0</v>
      </c>
      <c r="R9" s="4">
        <f>IFERROR(VLOOKUP($A9,Round15[],5,FALSE), 0)</f>
        <v>0</v>
      </c>
      <c r="S9" s="4">
        <f>IFERROR(VLOOKUP($A9,Round16[],5,FALSE), 0)</f>
        <v>0</v>
      </c>
      <c r="T9" s="4">
        <f>IFERROR(VLOOKUP($A9,Round17[],5,FALSE), 0)</f>
        <v>0</v>
      </c>
      <c r="U9" s="4">
        <f>IFERROR(VLOOKUP($A9,Round18[],5,FALSE), 0)</f>
        <v>0</v>
      </c>
      <c r="V9" s="4">
        <f>IFERROR(VLOOKUP($A9,Round19[],5,FALSE), 0)</f>
        <v>0</v>
      </c>
      <c r="W9" s="4">
        <f>IFERROR(VLOOKUP($A9,Round20[],5,FALSE), 0)</f>
        <v>0</v>
      </c>
      <c r="X9" s="4">
        <f>IFERROR(VLOOKUP($A9,Round21[],5,FALSE), 0)</f>
        <v>0</v>
      </c>
      <c r="Y9" s="4">
        <f>IFERROR(VLOOKUP($A9,Round22[],5,FALSE), 0)</f>
        <v>0</v>
      </c>
      <c r="Z9" s="4">
        <f>IFERROR(VLOOKUP($A9,Round23[],5,FALSE), 0)</f>
        <v>0</v>
      </c>
      <c r="AA9" s="4">
        <f>IFERROR(VLOOKUP($A9,Round24[],5,FALSE), 0)</f>
        <v>0</v>
      </c>
      <c r="AB9" s="4">
        <f>IFERROR(VLOOKUP($A9,Round25[],5,FALSE), 0)</f>
        <v>0</v>
      </c>
      <c r="AC9" s="4">
        <f>IFERROR(VLOOKUP($A9,Round26[],5,FALSE), 0)</f>
        <v>0</v>
      </c>
      <c r="AD9" s="4">
        <f>IFERROR(VLOOKUP($A9,Round27[],5,FALSE), 0)</f>
        <v>0</v>
      </c>
      <c r="AE9" s="4">
        <f>IFERROR(VLOOKUP($A9,Round28[],5,FALSE), 0)</f>
        <v>0</v>
      </c>
      <c r="AF9" s="4">
        <f>IFERROR(VLOOKUP($A9,Round29[],5,FALSE), 0)</f>
        <v>0</v>
      </c>
      <c r="AG9" s="4">
        <f>IFERROR(VLOOKUP($A9,Round30[],5,FALSE), 0)</f>
        <v>0</v>
      </c>
      <c r="AH9" s="4">
        <f>IFERROR(VLOOKUP($A9,Round31[],5,FALSE), 0)</f>
        <v>0</v>
      </c>
      <c r="AI9" s="4">
        <f>IFERROR(VLOOKUP($A9,Round32[],5,FALSE), 0)</f>
        <v>0</v>
      </c>
      <c r="AJ9" s="4">
        <f>IFERROR(VLOOKUP($A9,Round33[],5,FALSE), 0)</f>
        <v>0</v>
      </c>
      <c r="AK9" s="4">
        <f>IFERROR(VLOOKUP($A9,Round34[],5,FALSE), 0)</f>
        <v>0</v>
      </c>
      <c r="AL9" s="4">
        <f>IFERROR(VLOOKUP($A9,Round35[],5,FALSE), 0)</f>
        <v>0</v>
      </c>
      <c r="AM9" s="4">
        <f>IFERROR(VLOOKUP($A9,Round36[],5,FALSE), 0)</f>
        <v>0</v>
      </c>
      <c r="AN9" s="4">
        <f>IFERROR(VLOOKUP($A9,Round37[],5,FALSE), 0)</f>
        <v>0</v>
      </c>
      <c r="AO9" s="4">
        <f>IFERROR(VLOOKUP($A9,Round38[],5,FALSE), 0)</f>
        <v>0</v>
      </c>
      <c r="AP9" s="4">
        <f>IFERROR(VLOOKUP($A9,Round39[],5,FALSE), 0)</f>
        <v>0</v>
      </c>
      <c r="AQ9" s="4">
        <f>IFERROR(VLOOKUP($A9,Round40[],5,FALSE), 0)</f>
        <v>0</v>
      </c>
      <c r="AR9" s="4">
        <f>IFERROR(VLOOKUP($A9,Round41[],5,FALSE), 0)</f>
        <v>0</v>
      </c>
      <c r="AS9" s="4">
        <f>IFERROR(VLOOKUP($A9,Round42[],5,FALSE), 0)</f>
        <v>0</v>
      </c>
      <c r="AT9" s="4">
        <f>IFERROR(VLOOKUP($A9,Round43[],5,FALSE), 0)</f>
        <v>0</v>
      </c>
      <c r="AU9" s="4">
        <f>IFERROR(VLOOKUP($A9,Round44[],5,FALSE), 0)</f>
        <v>0</v>
      </c>
      <c r="AV9" s="4">
        <f>IFERROR(VLOOKUP($A9,Round45[],5,FALSE), 0)</f>
        <v>0</v>
      </c>
      <c r="AW9" s="4">
        <f>IFERROR(VLOOKUP($A9,Round46[],5,FALSE), 0)</f>
        <v>0</v>
      </c>
      <c r="AX9" s="4">
        <f>IFERROR(VLOOKUP($A9,Round47[],5,FALSE), 0)</f>
        <v>0</v>
      </c>
      <c r="AY9" s="4">
        <f>IFERROR(VLOOKUP($A9,Round48[],5,FALSE), 0)</f>
        <v>0</v>
      </c>
      <c r="AZ9" s="4">
        <f>IFERROR(VLOOKUP($A9,Round49[],5,FALSE), 0)</f>
        <v>0</v>
      </c>
      <c r="BA9" s="4">
        <f>IFERROR(VLOOKUP($A9,Round50[],5,FALSE), 0)</f>
        <v>0</v>
      </c>
      <c r="BB9" s="4">
        <f>IFERROR(VLOOKUP($A9,Round51[],5,FALSE), 0)</f>
        <v>0</v>
      </c>
      <c r="BC9" s="4">
        <f>IFERROR(VLOOKUP($A9,Round52[],5,FALSE), 0)</f>
        <v>0</v>
      </c>
      <c r="BD9" s="4">
        <f>IFERROR(VLOOKUP($A9,Round53[],5,FALSE), 0)</f>
        <v>0</v>
      </c>
      <c r="BE9" s="4">
        <f>IFERROR(VLOOKUP($A9,Round54[],5,FALSE), 0)</f>
        <v>0</v>
      </c>
      <c r="BF9" s="4">
        <f>IFERROR(VLOOKUP($A9,Round55[],5,FALSE), 0)</f>
        <v>0</v>
      </c>
      <c r="BG9" s="4">
        <f>IFERROR(VLOOKUP($A9,Round56[],5,FALSE), 0)</f>
        <v>0</v>
      </c>
      <c r="BH9" s="4">
        <f>IFERROR(VLOOKUP($A9,Round57[],5,FALSE), 0)</f>
        <v>0</v>
      </c>
      <c r="BI9" s="4">
        <f>IFERROR(VLOOKUP($A9,Round58[],5,FALSE), 0)</f>
        <v>0</v>
      </c>
      <c r="BJ9" s="4">
        <f>IFERROR(VLOOKUP($A9,Round59[],5,FALSE), 0)</f>
        <v>0</v>
      </c>
      <c r="BK9" s="4">
        <f>IFERROR(VLOOKUP($A9,Round60[],5,FALSE), 0)</f>
        <v>0</v>
      </c>
    </row>
    <row r="10" spans="1:63" ht="22.5" x14ac:dyDescent="0.25">
      <c r="A10" s="1">
        <v>17737</v>
      </c>
      <c r="B10" s="5" t="s">
        <v>126</v>
      </c>
      <c r="C10" s="7">
        <f xml:space="preserve"> SUM(TotalPoints[[#This Row],[دور 1]:[دور 60]])</f>
        <v>5</v>
      </c>
      <c r="D10" s="4">
        <f>IFERROR(VLOOKUP($A10,Round01[],5,FALSE), 0)</f>
        <v>4</v>
      </c>
      <c r="E10" s="4">
        <f>IFERROR(VLOOKUP($A10,Round02[],5,FALSE), 0)</f>
        <v>0</v>
      </c>
      <c r="F10" s="4">
        <f>IFERROR(VLOOKUP($A10,Round03[],5,FALSE), 0)</f>
        <v>1</v>
      </c>
      <c r="G10" s="4">
        <f>IFERROR(VLOOKUP($A10,Round04[],5,FALSE), 0)</f>
        <v>0</v>
      </c>
      <c r="H10" s="4">
        <f>IFERROR(VLOOKUP($A10,Round05[],5,FALSE), 0)</f>
        <v>0</v>
      </c>
      <c r="I10" s="4">
        <f>IFERROR(VLOOKUP($A10,Round06[],5,FALSE), 0)</f>
        <v>0</v>
      </c>
      <c r="J10" s="4">
        <f>IFERROR(VLOOKUP($A10,Round07[],5,FALSE), 0)</f>
        <v>0</v>
      </c>
      <c r="K10" s="4">
        <f>IFERROR(VLOOKUP($A10,Round08[],5,FALSE), 0)</f>
        <v>0</v>
      </c>
      <c r="L10" s="4">
        <f>IFERROR(VLOOKUP($A10,Round09[],5,FALSE), 0)</f>
        <v>0</v>
      </c>
      <c r="M10" s="4">
        <f>IFERROR(VLOOKUP($A10,Round10[],5,FALSE), 0)</f>
        <v>0</v>
      </c>
      <c r="N10" s="4">
        <f>IFERROR(VLOOKUP($A10,Round11[],5,FALSE), 0)</f>
        <v>0</v>
      </c>
      <c r="O10" s="4">
        <f>IFERROR(VLOOKUP($A10,Round12[],5,FALSE), 0)</f>
        <v>0</v>
      </c>
      <c r="P10" s="4">
        <f>IFERROR(VLOOKUP($A10,Round13[],5,FALSE), 0)</f>
        <v>0</v>
      </c>
      <c r="Q10" s="4">
        <f>IFERROR(VLOOKUP($A10,Round14[],5,FALSE), 0)</f>
        <v>0</v>
      </c>
      <c r="R10" s="4">
        <f>IFERROR(VLOOKUP($A10,Round15[],5,FALSE), 0)</f>
        <v>0</v>
      </c>
      <c r="S10" s="4">
        <f>IFERROR(VLOOKUP($A10,Round16[],5,FALSE), 0)</f>
        <v>0</v>
      </c>
      <c r="T10" s="4">
        <f>IFERROR(VLOOKUP($A10,Round17[],5,FALSE), 0)</f>
        <v>0</v>
      </c>
      <c r="U10" s="4">
        <f>IFERROR(VLOOKUP($A10,Round18[],5,FALSE), 0)</f>
        <v>0</v>
      </c>
      <c r="V10" s="4">
        <f>IFERROR(VLOOKUP($A10,Round19[],5,FALSE), 0)</f>
        <v>0</v>
      </c>
      <c r="W10" s="4">
        <f>IFERROR(VLOOKUP($A10,Round20[],5,FALSE), 0)</f>
        <v>0</v>
      </c>
      <c r="X10" s="4">
        <f>IFERROR(VLOOKUP($A10,Round21[],5,FALSE), 0)</f>
        <v>0</v>
      </c>
      <c r="Y10" s="4">
        <f>IFERROR(VLOOKUP($A10,Round22[],5,FALSE), 0)</f>
        <v>0</v>
      </c>
      <c r="Z10" s="4">
        <f>IFERROR(VLOOKUP($A10,Round23[],5,FALSE), 0)</f>
        <v>0</v>
      </c>
      <c r="AA10" s="4">
        <f>IFERROR(VLOOKUP($A10,Round24[],5,FALSE), 0)</f>
        <v>0</v>
      </c>
      <c r="AB10" s="4">
        <f>IFERROR(VLOOKUP($A10,Round25[],5,FALSE), 0)</f>
        <v>0</v>
      </c>
      <c r="AC10" s="4">
        <f>IFERROR(VLOOKUP($A10,Round26[],5,FALSE), 0)</f>
        <v>0</v>
      </c>
      <c r="AD10" s="4">
        <f>IFERROR(VLOOKUP($A10,Round27[],5,FALSE), 0)</f>
        <v>0</v>
      </c>
      <c r="AE10" s="4">
        <f>IFERROR(VLOOKUP($A10,Round28[],5,FALSE), 0)</f>
        <v>0</v>
      </c>
      <c r="AF10" s="4">
        <f>IFERROR(VLOOKUP($A10,Round29[],5,FALSE), 0)</f>
        <v>0</v>
      </c>
      <c r="AG10" s="4">
        <f>IFERROR(VLOOKUP($A10,Round30[],5,FALSE), 0)</f>
        <v>0</v>
      </c>
      <c r="AH10" s="4">
        <f>IFERROR(VLOOKUP($A10,Round31[],5,FALSE), 0)</f>
        <v>0</v>
      </c>
      <c r="AI10" s="4">
        <f>IFERROR(VLOOKUP($A10,Round32[],5,FALSE), 0)</f>
        <v>0</v>
      </c>
      <c r="AJ10" s="4">
        <f>IFERROR(VLOOKUP($A10,Round33[],5,FALSE), 0)</f>
        <v>0</v>
      </c>
      <c r="AK10" s="4">
        <f>IFERROR(VLOOKUP($A10,Round34[],5,FALSE), 0)</f>
        <v>0</v>
      </c>
      <c r="AL10" s="4">
        <f>IFERROR(VLOOKUP($A10,Round35[],5,FALSE), 0)</f>
        <v>0</v>
      </c>
      <c r="AM10" s="4">
        <f>IFERROR(VLOOKUP($A10,Round36[],5,FALSE), 0)</f>
        <v>0</v>
      </c>
      <c r="AN10" s="4">
        <f>IFERROR(VLOOKUP($A10,Round37[],5,FALSE), 0)</f>
        <v>0</v>
      </c>
      <c r="AO10" s="4">
        <f>IFERROR(VLOOKUP($A10,Round38[],5,FALSE), 0)</f>
        <v>0</v>
      </c>
      <c r="AP10" s="4">
        <f>IFERROR(VLOOKUP($A10,Round39[],5,FALSE), 0)</f>
        <v>0</v>
      </c>
      <c r="AQ10" s="4">
        <f>IFERROR(VLOOKUP($A10,Round40[],5,FALSE), 0)</f>
        <v>0</v>
      </c>
      <c r="AR10" s="4">
        <f>IFERROR(VLOOKUP($A10,Round41[],5,FALSE), 0)</f>
        <v>0</v>
      </c>
      <c r="AS10" s="4">
        <f>IFERROR(VLOOKUP($A10,Round42[],5,FALSE), 0)</f>
        <v>0</v>
      </c>
      <c r="AT10" s="4">
        <f>IFERROR(VLOOKUP($A10,Round43[],5,FALSE), 0)</f>
        <v>0</v>
      </c>
      <c r="AU10" s="4">
        <f>IFERROR(VLOOKUP($A10,Round44[],5,FALSE), 0)</f>
        <v>0</v>
      </c>
      <c r="AV10" s="4">
        <f>IFERROR(VLOOKUP($A10,Round45[],5,FALSE), 0)</f>
        <v>0</v>
      </c>
      <c r="AW10" s="4">
        <f>IFERROR(VLOOKUP($A10,Round46[],5,FALSE), 0)</f>
        <v>0</v>
      </c>
      <c r="AX10" s="4">
        <f>IFERROR(VLOOKUP($A10,Round47[],5,FALSE), 0)</f>
        <v>0</v>
      </c>
      <c r="AY10" s="4">
        <f>IFERROR(VLOOKUP($A10,Round48[],5,FALSE), 0)</f>
        <v>0</v>
      </c>
      <c r="AZ10" s="4">
        <f>IFERROR(VLOOKUP($A10,Round49[],5,FALSE), 0)</f>
        <v>0</v>
      </c>
      <c r="BA10" s="4">
        <f>IFERROR(VLOOKUP($A10,Round50[],5,FALSE), 0)</f>
        <v>0</v>
      </c>
      <c r="BB10" s="4">
        <f>IFERROR(VLOOKUP($A10,Round51[],5,FALSE), 0)</f>
        <v>0</v>
      </c>
      <c r="BC10" s="4">
        <f>IFERROR(VLOOKUP($A10,Round52[],5,FALSE), 0)</f>
        <v>0</v>
      </c>
      <c r="BD10" s="4">
        <f>IFERROR(VLOOKUP($A10,Round53[],5,FALSE), 0)</f>
        <v>0</v>
      </c>
      <c r="BE10" s="4">
        <f>IFERROR(VLOOKUP($A10,Round54[],5,FALSE), 0)</f>
        <v>0</v>
      </c>
      <c r="BF10" s="4">
        <f>IFERROR(VLOOKUP($A10,Round55[],5,FALSE), 0)</f>
        <v>0</v>
      </c>
      <c r="BG10" s="4">
        <f>IFERROR(VLOOKUP($A10,Round56[],5,FALSE), 0)</f>
        <v>0</v>
      </c>
      <c r="BH10" s="4">
        <f>IFERROR(VLOOKUP($A10,Round57[],5,FALSE), 0)</f>
        <v>0</v>
      </c>
      <c r="BI10" s="4">
        <f>IFERROR(VLOOKUP($A10,Round58[],5,FALSE), 0)</f>
        <v>0</v>
      </c>
      <c r="BJ10" s="4">
        <f>IFERROR(VLOOKUP($A10,Round59[],5,FALSE), 0)</f>
        <v>0</v>
      </c>
      <c r="BK10" s="4">
        <f>IFERROR(VLOOKUP($A10,Round60[],5,FALSE), 0)</f>
        <v>0</v>
      </c>
    </row>
    <row r="11" spans="1:63" ht="22.5" x14ac:dyDescent="0.25">
      <c r="A11" s="1">
        <v>26408</v>
      </c>
      <c r="B11" s="5" t="s">
        <v>116</v>
      </c>
      <c r="C11" s="7">
        <f xml:space="preserve"> SUM(TotalPoints[[#This Row],[دور 1]:[دور 60]])</f>
        <v>5</v>
      </c>
      <c r="D11" s="4">
        <f>IFERROR(VLOOKUP($A11,Round01[],5,FALSE), 0)</f>
        <v>3</v>
      </c>
      <c r="E11" s="4">
        <f>IFERROR(VLOOKUP($A11,Round02[],5,FALSE), 0)</f>
        <v>0</v>
      </c>
      <c r="F11" s="4">
        <f>IFERROR(VLOOKUP($A11,Round03[],5,FALSE), 0)</f>
        <v>2</v>
      </c>
      <c r="G11" s="4">
        <f>IFERROR(VLOOKUP($A11,Round04[],5,FALSE), 0)</f>
        <v>0</v>
      </c>
      <c r="H11" s="4">
        <f>IFERROR(VLOOKUP($A11,Round05[],5,FALSE), 0)</f>
        <v>0</v>
      </c>
      <c r="I11" s="4">
        <f>IFERROR(VLOOKUP($A11,Round06[],5,FALSE), 0)</f>
        <v>0</v>
      </c>
      <c r="J11" s="1">
        <f>IFERROR(VLOOKUP($A11,Round07[],5,FALSE), 0)</f>
        <v>0</v>
      </c>
      <c r="K11" s="1">
        <f>IFERROR(VLOOKUP($A11,Round08[],5,FALSE), 0)</f>
        <v>0</v>
      </c>
      <c r="L11" s="1">
        <f>IFERROR(VLOOKUP($A11,Round09[],5,FALSE), 0)</f>
        <v>0</v>
      </c>
      <c r="M11" s="1">
        <f>IFERROR(VLOOKUP($A11,Round10[],5,FALSE), 0)</f>
        <v>0</v>
      </c>
      <c r="N11" s="1">
        <f>IFERROR(VLOOKUP($A11,Round11[],5,FALSE), 0)</f>
        <v>0</v>
      </c>
      <c r="O11" s="1">
        <f>IFERROR(VLOOKUP($A11,Round12[],5,FALSE), 0)</f>
        <v>0</v>
      </c>
      <c r="P11" s="1">
        <f>IFERROR(VLOOKUP($A11,Round13[],5,FALSE), 0)</f>
        <v>0</v>
      </c>
      <c r="Q11" s="1">
        <f>IFERROR(VLOOKUP($A11,Round14[],5,FALSE), 0)</f>
        <v>0</v>
      </c>
      <c r="R11" s="1">
        <f>IFERROR(VLOOKUP($A11,Round15[],5,FALSE), 0)</f>
        <v>0</v>
      </c>
      <c r="S11" s="1">
        <f>IFERROR(VLOOKUP($A11,Round16[],5,FALSE), 0)</f>
        <v>0</v>
      </c>
      <c r="T11" s="1">
        <f>IFERROR(VLOOKUP($A11,Round17[],5,FALSE), 0)</f>
        <v>0</v>
      </c>
      <c r="U11" s="1">
        <f>IFERROR(VLOOKUP($A11,Round18[],5,FALSE), 0)</f>
        <v>0</v>
      </c>
      <c r="V11" s="1">
        <f>IFERROR(VLOOKUP($A11,Round19[],5,FALSE), 0)</f>
        <v>0</v>
      </c>
      <c r="W11" s="1">
        <f>IFERROR(VLOOKUP($A11,Round20[],5,FALSE), 0)</f>
        <v>0</v>
      </c>
      <c r="X11" s="1">
        <f>IFERROR(VLOOKUP($A11,Round21[],5,FALSE), 0)</f>
        <v>0</v>
      </c>
      <c r="Y11" s="1">
        <f>IFERROR(VLOOKUP($A11,Round22[],5,FALSE), 0)</f>
        <v>0</v>
      </c>
      <c r="Z11" s="1">
        <f>IFERROR(VLOOKUP($A11,Round23[],5,FALSE), 0)</f>
        <v>0</v>
      </c>
      <c r="AA11" s="1">
        <f>IFERROR(VLOOKUP($A11,Round24[],5,FALSE), 0)</f>
        <v>0</v>
      </c>
      <c r="AB11" s="1">
        <f>IFERROR(VLOOKUP($A11,Round25[],5,FALSE), 0)</f>
        <v>0</v>
      </c>
      <c r="AC11" s="1">
        <f>IFERROR(VLOOKUP($A11,Round26[],5,FALSE), 0)</f>
        <v>0</v>
      </c>
      <c r="AD11" s="1">
        <f>IFERROR(VLOOKUP($A11,Round27[],5,FALSE), 0)</f>
        <v>0</v>
      </c>
      <c r="AE11" s="1">
        <f>IFERROR(VLOOKUP($A11,Round28[],5,FALSE), 0)</f>
        <v>0</v>
      </c>
      <c r="AF11" s="1">
        <f>IFERROR(VLOOKUP($A11,Round29[],5,FALSE), 0)</f>
        <v>0</v>
      </c>
      <c r="AG11" s="1">
        <f>IFERROR(VLOOKUP($A11,Round30[],5,FALSE), 0)</f>
        <v>0</v>
      </c>
      <c r="AH11" s="1">
        <f>IFERROR(VLOOKUP($A11,Round31[],5,FALSE), 0)</f>
        <v>0</v>
      </c>
      <c r="AI11" s="1">
        <f>IFERROR(VLOOKUP($A11,Round32[],5,FALSE), 0)</f>
        <v>0</v>
      </c>
      <c r="AJ11" s="1">
        <f>IFERROR(VLOOKUP($A11,Round33[],5,FALSE), 0)</f>
        <v>0</v>
      </c>
      <c r="AK11" s="1">
        <f>IFERROR(VLOOKUP($A11,Round34[],5,FALSE), 0)</f>
        <v>0</v>
      </c>
      <c r="AL11" s="1">
        <f>IFERROR(VLOOKUP($A11,Round35[],5,FALSE), 0)</f>
        <v>0</v>
      </c>
      <c r="AM11" s="1">
        <f>IFERROR(VLOOKUP($A11,Round36[],5,FALSE), 0)</f>
        <v>0</v>
      </c>
      <c r="AN11" s="1">
        <f>IFERROR(VLOOKUP($A11,Round37[],5,FALSE), 0)</f>
        <v>0</v>
      </c>
      <c r="AO11" s="1">
        <f>IFERROR(VLOOKUP($A11,Round38[],5,FALSE), 0)</f>
        <v>0</v>
      </c>
      <c r="AP11" s="1">
        <f>IFERROR(VLOOKUP($A11,Round39[],5,FALSE), 0)</f>
        <v>0</v>
      </c>
      <c r="AQ11" s="1">
        <f>IFERROR(VLOOKUP($A11,Round40[],5,FALSE), 0)</f>
        <v>0</v>
      </c>
      <c r="AR11" s="1">
        <f>IFERROR(VLOOKUP($A11,Round41[],5,FALSE), 0)</f>
        <v>0</v>
      </c>
      <c r="AS11" s="1">
        <f>IFERROR(VLOOKUP($A11,Round42[],5,FALSE), 0)</f>
        <v>0</v>
      </c>
      <c r="AT11" s="1">
        <f>IFERROR(VLOOKUP($A11,Round43[],5,FALSE), 0)</f>
        <v>0</v>
      </c>
      <c r="AU11" s="1">
        <f>IFERROR(VLOOKUP($A11,Round44[],5,FALSE), 0)</f>
        <v>0</v>
      </c>
      <c r="AV11" s="1">
        <f>IFERROR(VLOOKUP($A11,Round45[],5,FALSE), 0)</f>
        <v>0</v>
      </c>
      <c r="AW11" s="1">
        <f>IFERROR(VLOOKUP($A11,Round46[],5,FALSE), 0)</f>
        <v>0</v>
      </c>
      <c r="AX11" s="1">
        <f>IFERROR(VLOOKUP($A11,Round47[],5,FALSE), 0)</f>
        <v>0</v>
      </c>
      <c r="AY11" s="1">
        <f>IFERROR(VLOOKUP($A11,Round48[],5,FALSE), 0)</f>
        <v>0</v>
      </c>
      <c r="AZ11" s="1">
        <f>IFERROR(VLOOKUP($A11,Round49[],5,FALSE), 0)</f>
        <v>0</v>
      </c>
      <c r="BA11" s="1">
        <f>IFERROR(VLOOKUP($A11,Round50[],5,FALSE), 0)</f>
        <v>0</v>
      </c>
      <c r="BB11" s="1">
        <f>IFERROR(VLOOKUP($A11,Round51[],5,FALSE), 0)</f>
        <v>0</v>
      </c>
      <c r="BC11" s="1">
        <f>IFERROR(VLOOKUP($A11,Round52[],5,FALSE), 0)</f>
        <v>0</v>
      </c>
      <c r="BD11" s="1">
        <f>IFERROR(VLOOKUP($A11,Round53[],5,FALSE), 0)</f>
        <v>0</v>
      </c>
      <c r="BE11" s="1">
        <f>IFERROR(VLOOKUP($A11,Round54[],5,FALSE), 0)</f>
        <v>0</v>
      </c>
      <c r="BF11" s="1">
        <f>IFERROR(VLOOKUP($A11,Round55[],5,FALSE), 0)</f>
        <v>0</v>
      </c>
      <c r="BG11" s="1">
        <f>IFERROR(VLOOKUP($A11,Round56[],5,FALSE), 0)</f>
        <v>0</v>
      </c>
      <c r="BH11" s="1">
        <f>IFERROR(VLOOKUP($A11,Round57[],5,FALSE), 0)</f>
        <v>0</v>
      </c>
      <c r="BI11" s="1">
        <f>IFERROR(VLOOKUP($A11,Round58[],5,FALSE), 0)</f>
        <v>0</v>
      </c>
      <c r="BJ11" s="1">
        <f>IFERROR(VLOOKUP($A11,Round59[],5,FALSE), 0)</f>
        <v>0</v>
      </c>
      <c r="BK11" s="1">
        <f>IFERROR(VLOOKUP($A11,Round60[],5,FALSE), 0)</f>
        <v>0</v>
      </c>
    </row>
    <row r="12" spans="1:63" ht="22.5" x14ac:dyDescent="0.25">
      <c r="A12" s="1">
        <v>20722</v>
      </c>
      <c r="B12" s="5" t="s">
        <v>149</v>
      </c>
      <c r="C12" s="7">
        <f xml:space="preserve"> SUM(TotalPoints[[#This Row],[دور 1]:[دور 60]])</f>
        <v>5</v>
      </c>
      <c r="D12" s="4">
        <f>IFERROR(VLOOKUP($A12,Round01[],5,FALSE), 0)</f>
        <v>3</v>
      </c>
      <c r="E12" s="4">
        <f>IFERROR(VLOOKUP($A12,Round02[],5,FALSE), 0)</f>
        <v>0</v>
      </c>
      <c r="F12" s="4">
        <f>IFERROR(VLOOKUP($A12,Round03[],5,FALSE), 0)</f>
        <v>2</v>
      </c>
      <c r="G12" s="4">
        <f>IFERROR(VLOOKUP($A12,Round04[],5,FALSE), 0)</f>
        <v>0</v>
      </c>
      <c r="H12" s="4">
        <f>IFERROR(VLOOKUP($A12,Round05[],5,FALSE), 0)</f>
        <v>0</v>
      </c>
      <c r="I12" s="4">
        <f>IFERROR(VLOOKUP($A12,Round06[],5,FALSE), 0)</f>
        <v>0</v>
      </c>
      <c r="J12" s="4">
        <f>IFERROR(VLOOKUP($A12,Round07[],5,FALSE), 0)</f>
        <v>0</v>
      </c>
      <c r="K12" s="4">
        <f>IFERROR(VLOOKUP($A12,Round08[],5,FALSE), 0)</f>
        <v>0</v>
      </c>
      <c r="L12" s="4">
        <f>IFERROR(VLOOKUP($A12,Round09[],5,FALSE), 0)</f>
        <v>0</v>
      </c>
      <c r="M12" s="4">
        <f>IFERROR(VLOOKUP($A12,Round10[],5,FALSE), 0)</f>
        <v>0</v>
      </c>
      <c r="N12" s="4">
        <f>IFERROR(VLOOKUP($A12,Round11[],5,FALSE), 0)</f>
        <v>0</v>
      </c>
      <c r="O12" s="4">
        <f>IFERROR(VLOOKUP($A12,Round12[],5,FALSE), 0)</f>
        <v>0</v>
      </c>
      <c r="P12" s="4">
        <f>IFERROR(VLOOKUP($A12,Round13[],5,FALSE), 0)</f>
        <v>0</v>
      </c>
      <c r="Q12" s="4">
        <f>IFERROR(VLOOKUP($A12,Round14[],5,FALSE), 0)</f>
        <v>0</v>
      </c>
      <c r="R12" s="4">
        <f>IFERROR(VLOOKUP($A12,Round15[],5,FALSE), 0)</f>
        <v>0</v>
      </c>
      <c r="S12" s="4">
        <f>IFERROR(VLOOKUP($A12,Round16[],5,FALSE), 0)</f>
        <v>0</v>
      </c>
      <c r="T12" s="4">
        <f>IFERROR(VLOOKUP($A12,Round17[],5,FALSE), 0)</f>
        <v>0</v>
      </c>
      <c r="U12" s="4">
        <f>IFERROR(VLOOKUP($A12,Round18[],5,FALSE), 0)</f>
        <v>0</v>
      </c>
      <c r="V12" s="4">
        <f>IFERROR(VLOOKUP($A12,Round19[],5,FALSE), 0)</f>
        <v>0</v>
      </c>
      <c r="W12" s="4">
        <f>IFERROR(VLOOKUP($A12,Round20[],5,FALSE), 0)</f>
        <v>0</v>
      </c>
      <c r="X12" s="4">
        <f>IFERROR(VLOOKUP($A12,Round21[],5,FALSE), 0)</f>
        <v>0</v>
      </c>
      <c r="Y12" s="4">
        <f>IFERROR(VLOOKUP($A12,Round22[],5,FALSE), 0)</f>
        <v>0</v>
      </c>
      <c r="Z12" s="4">
        <f>IFERROR(VLOOKUP($A12,Round23[],5,FALSE), 0)</f>
        <v>0</v>
      </c>
      <c r="AA12" s="4">
        <f>IFERROR(VLOOKUP($A12,Round24[],5,FALSE), 0)</f>
        <v>0</v>
      </c>
      <c r="AB12" s="4">
        <f>IFERROR(VLOOKUP($A12,Round25[],5,FALSE), 0)</f>
        <v>0</v>
      </c>
      <c r="AC12" s="4">
        <f>IFERROR(VLOOKUP($A12,Round26[],5,FALSE), 0)</f>
        <v>0</v>
      </c>
      <c r="AD12" s="4">
        <f>IFERROR(VLOOKUP($A12,Round27[],5,FALSE), 0)</f>
        <v>0</v>
      </c>
      <c r="AE12" s="4">
        <f>IFERROR(VLOOKUP($A12,Round28[],5,FALSE), 0)</f>
        <v>0</v>
      </c>
      <c r="AF12" s="4">
        <f>IFERROR(VLOOKUP($A12,Round29[],5,FALSE), 0)</f>
        <v>0</v>
      </c>
      <c r="AG12" s="4">
        <f>IFERROR(VLOOKUP($A12,Round30[],5,FALSE), 0)</f>
        <v>0</v>
      </c>
      <c r="AH12" s="4">
        <f>IFERROR(VLOOKUP($A12,Round31[],5,FALSE), 0)</f>
        <v>0</v>
      </c>
      <c r="AI12" s="4">
        <f>IFERROR(VLOOKUP($A12,Round32[],5,FALSE), 0)</f>
        <v>0</v>
      </c>
      <c r="AJ12" s="4">
        <f>IFERROR(VLOOKUP($A12,Round33[],5,FALSE), 0)</f>
        <v>0</v>
      </c>
      <c r="AK12" s="4">
        <f>IFERROR(VLOOKUP($A12,Round34[],5,FALSE), 0)</f>
        <v>0</v>
      </c>
      <c r="AL12" s="4">
        <f>IFERROR(VLOOKUP($A12,Round35[],5,FALSE), 0)</f>
        <v>0</v>
      </c>
      <c r="AM12" s="4">
        <f>IFERROR(VLOOKUP($A12,Round36[],5,FALSE), 0)</f>
        <v>0</v>
      </c>
      <c r="AN12" s="4">
        <f>IFERROR(VLOOKUP($A12,Round37[],5,FALSE), 0)</f>
        <v>0</v>
      </c>
      <c r="AO12" s="4">
        <f>IFERROR(VLOOKUP($A12,Round38[],5,FALSE), 0)</f>
        <v>0</v>
      </c>
      <c r="AP12" s="4">
        <f>IFERROR(VLOOKUP($A12,Round39[],5,FALSE), 0)</f>
        <v>0</v>
      </c>
      <c r="AQ12" s="4">
        <f>IFERROR(VLOOKUP($A12,Round40[],5,FALSE), 0)</f>
        <v>0</v>
      </c>
      <c r="AR12" s="4">
        <f>IFERROR(VLOOKUP($A12,Round41[],5,FALSE), 0)</f>
        <v>0</v>
      </c>
      <c r="AS12" s="4">
        <f>IFERROR(VLOOKUP($A12,Round42[],5,FALSE), 0)</f>
        <v>0</v>
      </c>
      <c r="AT12" s="4">
        <f>IFERROR(VLOOKUP($A12,Round43[],5,FALSE), 0)</f>
        <v>0</v>
      </c>
      <c r="AU12" s="4">
        <f>IFERROR(VLOOKUP($A12,Round44[],5,FALSE), 0)</f>
        <v>0</v>
      </c>
      <c r="AV12" s="4">
        <f>IFERROR(VLOOKUP($A12,Round45[],5,FALSE), 0)</f>
        <v>0</v>
      </c>
      <c r="AW12" s="4">
        <f>IFERROR(VLOOKUP($A12,Round46[],5,FALSE), 0)</f>
        <v>0</v>
      </c>
      <c r="AX12" s="4">
        <f>IFERROR(VLOOKUP($A12,Round47[],5,FALSE), 0)</f>
        <v>0</v>
      </c>
      <c r="AY12" s="4">
        <f>IFERROR(VLOOKUP($A12,Round48[],5,FALSE), 0)</f>
        <v>0</v>
      </c>
      <c r="AZ12" s="4">
        <f>IFERROR(VLOOKUP($A12,Round49[],5,FALSE), 0)</f>
        <v>0</v>
      </c>
      <c r="BA12" s="4">
        <f>IFERROR(VLOOKUP($A12,Round50[],5,FALSE), 0)</f>
        <v>0</v>
      </c>
      <c r="BB12" s="4">
        <f>IFERROR(VLOOKUP($A12,Round51[],5,FALSE), 0)</f>
        <v>0</v>
      </c>
      <c r="BC12" s="4">
        <f>IFERROR(VLOOKUP($A12,Round52[],5,FALSE), 0)</f>
        <v>0</v>
      </c>
      <c r="BD12" s="4">
        <f>IFERROR(VLOOKUP($A12,Round53[],5,FALSE), 0)</f>
        <v>0</v>
      </c>
      <c r="BE12" s="4">
        <f>IFERROR(VLOOKUP($A12,Round54[],5,FALSE), 0)</f>
        <v>0</v>
      </c>
      <c r="BF12" s="4">
        <f>IFERROR(VLOOKUP($A12,Round55[],5,FALSE), 0)</f>
        <v>0</v>
      </c>
      <c r="BG12" s="4">
        <f>IFERROR(VLOOKUP($A12,Round56[],5,FALSE), 0)</f>
        <v>0</v>
      </c>
      <c r="BH12" s="4">
        <f>IFERROR(VLOOKUP($A12,Round57[],5,FALSE), 0)</f>
        <v>0</v>
      </c>
      <c r="BI12" s="4">
        <f>IFERROR(VLOOKUP($A12,Round58[],5,FALSE), 0)</f>
        <v>0</v>
      </c>
      <c r="BJ12" s="4">
        <f>IFERROR(VLOOKUP($A12,Round59[],5,FALSE), 0)</f>
        <v>0</v>
      </c>
      <c r="BK12" s="4">
        <f>IFERROR(VLOOKUP($A12,Round60[],5,FALSE), 0)</f>
        <v>0</v>
      </c>
    </row>
    <row r="13" spans="1:63" ht="22.5" x14ac:dyDescent="0.25">
      <c r="A13" s="1">
        <v>29586</v>
      </c>
      <c r="B13" s="5" t="s">
        <v>153</v>
      </c>
      <c r="C13" s="7">
        <f xml:space="preserve"> SUM(TotalPoints[[#This Row],[دور 1]:[دور 60]])</f>
        <v>4</v>
      </c>
      <c r="D13" s="4">
        <f>IFERROR(VLOOKUP($A13,Round01[],5,FALSE), 0)</f>
        <v>4</v>
      </c>
      <c r="E13" s="4">
        <f>IFERROR(VLOOKUP($A13,Round02[],5,FALSE), 0)</f>
        <v>0</v>
      </c>
      <c r="F13" s="4">
        <f>IFERROR(VLOOKUP($A13,Round03[],5,FALSE), 0)</f>
        <v>0</v>
      </c>
      <c r="G13" s="4">
        <f>IFERROR(VLOOKUP($A13,Round04[],5,FALSE), 0)</f>
        <v>0</v>
      </c>
      <c r="H13" s="4">
        <f>IFERROR(VLOOKUP($A13,Round05[],5,FALSE), 0)</f>
        <v>0</v>
      </c>
      <c r="I13" s="4">
        <f>IFERROR(VLOOKUP($A13,Round06[],5,FALSE), 0)</f>
        <v>0</v>
      </c>
      <c r="J13" s="4">
        <f>IFERROR(VLOOKUP($A13,Round07[],5,FALSE), 0)</f>
        <v>0</v>
      </c>
      <c r="K13" s="4">
        <f>IFERROR(VLOOKUP($A13,Round08[],5,FALSE), 0)</f>
        <v>0</v>
      </c>
      <c r="L13" s="4">
        <f>IFERROR(VLOOKUP($A13,Round09[],5,FALSE), 0)</f>
        <v>0</v>
      </c>
      <c r="M13" s="4">
        <f>IFERROR(VLOOKUP($A13,Round10[],5,FALSE), 0)</f>
        <v>0</v>
      </c>
      <c r="N13" s="4">
        <f>IFERROR(VLOOKUP($A13,Round11[],5,FALSE), 0)</f>
        <v>0</v>
      </c>
      <c r="O13" s="4">
        <f>IFERROR(VLOOKUP($A13,Round12[],5,FALSE), 0)</f>
        <v>0</v>
      </c>
      <c r="P13" s="4">
        <f>IFERROR(VLOOKUP($A13,Round13[],5,FALSE), 0)</f>
        <v>0</v>
      </c>
      <c r="Q13" s="4">
        <f>IFERROR(VLOOKUP($A13,Round14[],5,FALSE), 0)</f>
        <v>0</v>
      </c>
      <c r="R13" s="4">
        <f>IFERROR(VLOOKUP($A13,Round15[],5,FALSE), 0)</f>
        <v>0</v>
      </c>
      <c r="S13" s="4">
        <f>IFERROR(VLOOKUP($A13,Round16[],5,FALSE), 0)</f>
        <v>0</v>
      </c>
      <c r="T13" s="4">
        <f>IFERROR(VLOOKUP($A13,Round17[],5,FALSE), 0)</f>
        <v>0</v>
      </c>
      <c r="U13" s="4">
        <f>IFERROR(VLOOKUP($A13,Round18[],5,FALSE), 0)</f>
        <v>0</v>
      </c>
      <c r="V13" s="4">
        <f>IFERROR(VLOOKUP($A13,Round19[],5,FALSE), 0)</f>
        <v>0</v>
      </c>
      <c r="W13" s="4">
        <f>IFERROR(VLOOKUP($A13,Round20[],5,FALSE), 0)</f>
        <v>0</v>
      </c>
      <c r="X13" s="4">
        <f>IFERROR(VLOOKUP($A13,Round21[],5,FALSE), 0)</f>
        <v>0</v>
      </c>
      <c r="Y13" s="4">
        <f>IFERROR(VLOOKUP($A13,Round22[],5,FALSE), 0)</f>
        <v>0</v>
      </c>
      <c r="Z13" s="4">
        <f>IFERROR(VLOOKUP($A13,Round23[],5,FALSE), 0)</f>
        <v>0</v>
      </c>
      <c r="AA13" s="4">
        <f>IFERROR(VLOOKUP($A13,Round24[],5,FALSE), 0)</f>
        <v>0</v>
      </c>
      <c r="AB13" s="4">
        <f>IFERROR(VLOOKUP($A13,Round25[],5,FALSE), 0)</f>
        <v>0</v>
      </c>
      <c r="AC13" s="4">
        <f>IFERROR(VLOOKUP($A13,Round26[],5,FALSE), 0)</f>
        <v>0</v>
      </c>
      <c r="AD13" s="4">
        <f>IFERROR(VLOOKUP($A13,Round27[],5,FALSE), 0)</f>
        <v>0</v>
      </c>
      <c r="AE13" s="4">
        <f>IFERROR(VLOOKUP($A13,Round28[],5,FALSE), 0)</f>
        <v>0</v>
      </c>
      <c r="AF13" s="4">
        <f>IFERROR(VLOOKUP($A13,Round29[],5,FALSE), 0)</f>
        <v>0</v>
      </c>
      <c r="AG13" s="4">
        <f>IFERROR(VLOOKUP($A13,Round30[],5,FALSE), 0)</f>
        <v>0</v>
      </c>
      <c r="AH13" s="4">
        <f>IFERROR(VLOOKUP($A13,Round31[],5,FALSE), 0)</f>
        <v>0</v>
      </c>
      <c r="AI13" s="4">
        <f>IFERROR(VLOOKUP($A13,Round32[],5,FALSE), 0)</f>
        <v>0</v>
      </c>
      <c r="AJ13" s="4">
        <f>IFERROR(VLOOKUP($A13,Round33[],5,FALSE), 0)</f>
        <v>0</v>
      </c>
      <c r="AK13" s="4">
        <f>IFERROR(VLOOKUP($A13,Round34[],5,FALSE), 0)</f>
        <v>0</v>
      </c>
      <c r="AL13" s="4">
        <f>IFERROR(VLOOKUP($A13,Round35[],5,FALSE), 0)</f>
        <v>0</v>
      </c>
      <c r="AM13" s="4">
        <f>IFERROR(VLOOKUP($A13,Round36[],5,FALSE), 0)</f>
        <v>0</v>
      </c>
      <c r="AN13" s="4">
        <f>IFERROR(VLOOKUP($A13,Round37[],5,FALSE), 0)</f>
        <v>0</v>
      </c>
      <c r="AO13" s="4">
        <f>IFERROR(VLOOKUP($A13,Round38[],5,FALSE), 0)</f>
        <v>0</v>
      </c>
      <c r="AP13" s="4">
        <f>IFERROR(VLOOKUP($A13,Round39[],5,FALSE), 0)</f>
        <v>0</v>
      </c>
      <c r="AQ13" s="4">
        <f>IFERROR(VLOOKUP($A13,Round40[],5,FALSE), 0)</f>
        <v>0</v>
      </c>
      <c r="AR13" s="4">
        <f>IFERROR(VLOOKUP($A13,Round41[],5,FALSE), 0)</f>
        <v>0</v>
      </c>
      <c r="AS13" s="4">
        <f>IFERROR(VLOOKUP($A13,Round42[],5,FALSE), 0)</f>
        <v>0</v>
      </c>
      <c r="AT13" s="4">
        <f>IFERROR(VLOOKUP($A13,Round43[],5,FALSE), 0)</f>
        <v>0</v>
      </c>
      <c r="AU13" s="4">
        <f>IFERROR(VLOOKUP($A13,Round44[],5,FALSE), 0)</f>
        <v>0</v>
      </c>
      <c r="AV13" s="4">
        <f>IFERROR(VLOOKUP($A13,Round45[],5,FALSE), 0)</f>
        <v>0</v>
      </c>
      <c r="AW13" s="4">
        <f>IFERROR(VLOOKUP($A13,Round46[],5,FALSE), 0)</f>
        <v>0</v>
      </c>
      <c r="AX13" s="4">
        <f>IFERROR(VLOOKUP($A13,Round47[],5,FALSE), 0)</f>
        <v>0</v>
      </c>
      <c r="AY13" s="4">
        <f>IFERROR(VLOOKUP($A13,Round48[],5,FALSE), 0)</f>
        <v>0</v>
      </c>
      <c r="AZ13" s="4">
        <f>IFERROR(VLOOKUP($A13,Round49[],5,FALSE), 0)</f>
        <v>0</v>
      </c>
      <c r="BA13" s="4">
        <f>IFERROR(VLOOKUP($A13,Round50[],5,FALSE), 0)</f>
        <v>0</v>
      </c>
      <c r="BB13" s="4">
        <f>IFERROR(VLOOKUP($A13,Round51[],5,FALSE), 0)</f>
        <v>0</v>
      </c>
      <c r="BC13" s="4">
        <f>IFERROR(VLOOKUP($A13,Round52[],5,FALSE), 0)</f>
        <v>0</v>
      </c>
      <c r="BD13" s="4">
        <f>IFERROR(VLOOKUP($A13,Round53[],5,FALSE), 0)</f>
        <v>0</v>
      </c>
      <c r="BE13" s="4">
        <f>IFERROR(VLOOKUP($A13,Round54[],5,FALSE), 0)</f>
        <v>0</v>
      </c>
      <c r="BF13" s="4">
        <f>IFERROR(VLOOKUP($A13,Round55[],5,FALSE), 0)</f>
        <v>0</v>
      </c>
      <c r="BG13" s="4">
        <f>IFERROR(VLOOKUP($A13,Round56[],5,FALSE), 0)</f>
        <v>0</v>
      </c>
      <c r="BH13" s="4">
        <f>IFERROR(VLOOKUP($A13,Round57[],5,FALSE), 0)</f>
        <v>0</v>
      </c>
      <c r="BI13" s="4">
        <f>IFERROR(VLOOKUP($A13,Round58[],5,FALSE), 0)</f>
        <v>0</v>
      </c>
      <c r="BJ13" s="4">
        <f>IFERROR(VLOOKUP($A13,Round59[],5,FALSE), 0)</f>
        <v>0</v>
      </c>
      <c r="BK13" s="4">
        <f>IFERROR(VLOOKUP($A13,Round60[],5,FALSE), 0)</f>
        <v>0</v>
      </c>
    </row>
    <row r="14" spans="1:63" ht="22.5" x14ac:dyDescent="0.25">
      <c r="A14" s="1">
        <v>29575</v>
      </c>
      <c r="B14" s="5" t="s">
        <v>142</v>
      </c>
      <c r="C14" s="7">
        <f xml:space="preserve"> SUM(TotalPoints[[#This Row],[دور 1]:[دور 60]])</f>
        <v>4</v>
      </c>
      <c r="D14" s="4">
        <f>IFERROR(VLOOKUP($A14,Round01[],5,FALSE), 0)</f>
        <v>4</v>
      </c>
      <c r="E14" s="4">
        <f>IFERROR(VLOOKUP($A14,Round02[],5,FALSE), 0)</f>
        <v>0</v>
      </c>
      <c r="F14" s="4">
        <f>IFERROR(VLOOKUP($A14,Round03[],5,FALSE), 0)</f>
        <v>0</v>
      </c>
      <c r="G14" s="4">
        <f>IFERROR(VLOOKUP($A14,Round04[],5,FALSE), 0)</f>
        <v>0</v>
      </c>
      <c r="H14" s="4">
        <f>IFERROR(VLOOKUP($A14,Round05[],5,FALSE), 0)</f>
        <v>0</v>
      </c>
      <c r="I14" s="4">
        <f>IFERROR(VLOOKUP($A14,Round06[],5,FALSE), 0)</f>
        <v>0</v>
      </c>
      <c r="J14" s="1">
        <f>IFERROR(VLOOKUP($A14,Round07[],5,FALSE), 0)</f>
        <v>0</v>
      </c>
      <c r="K14" s="1">
        <f>IFERROR(VLOOKUP($A14,Round08[],5,FALSE), 0)</f>
        <v>0</v>
      </c>
      <c r="L14" s="1">
        <f>IFERROR(VLOOKUP($A14,Round09[],5,FALSE), 0)</f>
        <v>0</v>
      </c>
      <c r="M14" s="1">
        <f>IFERROR(VLOOKUP($A14,Round10[],5,FALSE), 0)</f>
        <v>0</v>
      </c>
      <c r="N14" s="1">
        <f>IFERROR(VLOOKUP($A14,Round11[],5,FALSE), 0)</f>
        <v>0</v>
      </c>
      <c r="O14" s="1">
        <f>IFERROR(VLOOKUP($A14,Round12[],5,FALSE), 0)</f>
        <v>0</v>
      </c>
      <c r="P14" s="1">
        <f>IFERROR(VLOOKUP($A14,Round13[],5,FALSE), 0)</f>
        <v>0</v>
      </c>
      <c r="Q14" s="1">
        <f>IFERROR(VLOOKUP($A14,Round14[],5,FALSE), 0)</f>
        <v>0</v>
      </c>
      <c r="R14" s="1">
        <f>IFERROR(VLOOKUP($A14,Round15[],5,FALSE), 0)</f>
        <v>0</v>
      </c>
      <c r="S14" s="1">
        <f>IFERROR(VLOOKUP($A14,Round16[],5,FALSE), 0)</f>
        <v>0</v>
      </c>
      <c r="T14" s="1">
        <f>IFERROR(VLOOKUP($A14,Round17[],5,FALSE), 0)</f>
        <v>0</v>
      </c>
      <c r="U14" s="1">
        <f>IFERROR(VLOOKUP($A14,Round18[],5,FALSE), 0)</f>
        <v>0</v>
      </c>
      <c r="V14" s="1">
        <f>IFERROR(VLOOKUP($A14,Round19[],5,FALSE), 0)</f>
        <v>0</v>
      </c>
      <c r="W14" s="1">
        <f>IFERROR(VLOOKUP($A14,Round20[],5,FALSE), 0)</f>
        <v>0</v>
      </c>
      <c r="X14" s="1">
        <f>IFERROR(VLOOKUP($A14,Round21[],5,FALSE), 0)</f>
        <v>0</v>
      </c>
      <c r="Y14" s="1">
        <f>IFERROR(VLOOKUP($A14,Round22[],5,FALSE), 0)</f>
        <v>0</v>
      </c>
      <c r="Z14" s="1">
        <f>IFERROR(VLOOKUP($A14,Round23[],5,FALSE), 0)</f>
        <v>0</v>
      </c>
      <c r="AA14" s="1">
        <f>IFERROR(VLOOKUP($A14,Round24[],5,FALSE), 0)</f>
        <v>0</v>
      </c>
      <c r="AB14" s="1">
        <f>IFERROR(VLOOKUP($A14,Round25[],5,FALSE), 0)</f>
        <v>0</v>
      </c>
      <c r="AC14" s="1">
        <f>IFERROR(VLOOKUP($A14,Round26[],5,FALSE), 0)</f>
        <v>0</v>
      </c>
      <c r="AD14" s="1">
        <f>IFERROR(VLOOKUP($A14,Round27[],5,FALSE), 0)</f>
        <v>0</v>
      </c>
      <c r="AE14" s="1">
        <f>IFERROR(VLOOKUP($A14,Round28[],5,FALSE), 0)</f>
        <v>0</v>
      </c>
      <c r="AF14" s="1">
        <f>IFERROR(VLOOKUP($A14,Round29[],5,FALSE), 0)</f>
        <v>0</v>
      </c>
      <c r="AG14" s="1">
        <f>IFERROR(VLOOKUP($A14,Round30[],5,FALSE), 0)</f>
        <v>0</v>
      </c>
      <c r="AH14" s="1">
        <f>IFERROR(VLOOKUP($A14,Round31[],5,FALSE), 0)</f>
        <v>0</v>
      </c>
      <c r="AI14" s="1">
        <f>IFERROR(VLOOKUP($A14,Round32[],5,FALSE), 0)</f>
        <v>0</v>
      </c>
      <c r="AJ14" s="1">
        <f>IFERROR(VLOOKUP($A14,Round33[],5,FALSE), 0)</f>
        <v>0</v>
      </c>
      <c r="AK14" s="1">
        <f>IFERROR(VLOOKUP($A14,Round34[],5,FALSE), 0)</f>
        <v>0</v>
      </c>
      <c r="AL14" s="1">
        <f>IFERROR(VLOOKUP($A14,Round35[],5,FALSE), 0)</f>
        <v>0</v>
      </c>
      <c r="AM14" s="1">
        <f>IFERROR(VLOOKUP($A14,Round36[],5,FALSE), 0)</f>
        <v>0</v>
      </c>
      <c r="AN14" s="1">
        <f>IFERROR(VLOOKUP($A14,Round37[],5,FALSE), 0)</f>
        <v>0</v>
      </c>
      <c r="AO14" s="1">
        <f>IFERROR(VLOOKUP($A14,Round38[],5,FALSE), 0)</f>
        <v>0</v>
      </c>
      <c r="AP14" s="1">
        <f>IFERROR(VLOOKUP($A14,Round39[],5,FALSE), 0)</f>
        <v>0</v>
      </c>
      <c r="AQ14" s="1">
        <f>IFERROR(VLOOKUP($A14,Round40[],5,FALSE), 0)</f>
        <v>0</v>
      </c>
      <c r="AR14" s="1">
        <f>IFERROR(VLOOKUP($A14,Round41[],5,FALSE), 0)</f>
        <v>0</v>
      </c>
      <c r="AS14" s="1">
        <f>IFERROR(VLOOKUP($A14,Round42[],5,FALSE), 0)</f>
        <v>0</v>
      </c>
      <c r="AT14" s="1">
        <f>IFERROR(VLOOKUP($A14,Round43[],5,FALSE), 0)</f>
        <v>0</v>
      </c>
      <c r="AU14" s="1">
        <f>IFERROR(VLOOKUP($A14,Round44[],5,FALSE), 0)</f>
        <v>0</v>
      </c>
      <c r="AV14" s="1">
        <f>IFERROR(VLOOKUP($A14,Round45[],5,FALSE), 0)</f>
        <v>0</v>
      </c>
      <c r="AW14" s="1">
        <f>IFERROR(VLOOKUP($A14,Round46[],5,FALSE), 0)</f>
        <v>0</v>
      </c>
      <c r="AX14" s="1">
        <f>IFERROR(VLOOKUP($A14,Round47[],5,FALSE), 0)</f>
        <v>0</v>
      </c>
      <c r="AY14" s="1">
        <f>IFERROR(VLOOKUP($A14,Round48[],5,FALSE), 0)</f>
        <v>0</v>
      </c>
      <c r="AZ14" s="1">
        <f>IFERROR(VLOOKUP($A14,Round49[],5,FALSE), 0)</f>
        <v>0</v>
      </c>
      <c r="BA14" s="1">
        <f>IFERROR(VLOOKUP($A14,Round50[],5,FALSE), 0)</f>
        <v>0</v>
      </c>
      <c r="BB14" s="1">
        <f>IFERROR(VLOOKUP($A14,Round51[],5,FALSE), 0)</f>
        <v>0</v>
      </c>
      <c r="BC14" s="1">
        <f>IFERROR(VLOOKUP($A14,Round52[],5,FALSE), 0)</f>
        <v>0</v>
      </c>
      <c r="BD14" s="1">
        <f>IFERROR(VLOOKUP($A14,Round53[],5,FALSE), 0)</f>
        <v>0</v>
      </c>
      <c r="BE14" s="1">
        <f>IFERROR(VLOOKUP($A14,Round54[],5,FALSE), 0)</f>
        <v>0</v>
      </c>
      <c r="BF14" s="1">
        <f>IFERROR(VLOOKUP($A14,Round55[],5,FALSE), 0)</f>
        <v>0</v>
      </c>
      <c r="BG14" s="1">
        <f>IFERROR(VLOOKUP($A14,Round56[],5,FALSE), 0)</f>
        <v>0</v>
      </c>
      <c r="BH14" s="1">
        <f>IFERROR(VLOOKUP($A14,Round57[],5,FALSE), 0)</f>
        <v>0</v>
      </c>
      <c r="BI14" s="1">
        <f>IFERROR(VLOOKUP($A14,Round58[],5,FALSE), 0)</f>
        <v>0</v>
      </c>
      <c r="BJ14" s="1">
        <f>IFERROR(VLOOKUP($A14,Round59[],5,FALSE), 0)</f>
        <v>0</v>
      </c>
      <c r="BK14" s="1">
        <f>IFERROR(VLOOKUP($A14,Round60[],5,FALSE), 0)</f>
        <v>0</v>
      </c>
    </row>
    <row r="15" spans="1:63" ht="22.5" x14ac:dyDescent="0.25">
      <c r="A15" s="1">
        <v>29536</v>
      </c>
      <c r="B15" s="5" t="s">
        <v>69</v>
      </c>
      <c r="C15" s="7">
        <f xml:space="preserve"> SUM(TotalPoints[[#This Row],[دور 1]:[دور 60]])</f>
        <v>4</v>
      </c>
      <c r="D15" s="4">
        <f>IFERROR(VLOOKUP($A15,Round01[],5,FALSE), 0)</f>
        <v>3</v>
      </c>
      <c r="E15" s="4">
        <f>IFERROR(VLOOKUP($A15,Round02[],5,FALSE), 0)</f>
        <v>0</v>
      </c>
      <c r="F15" s="4">
        <f>IFERROR(VLOOKUP($A15,Round03[],5,FALSE), 0)</f>
        <v>1</v>
      </c>
      <c r="G15" s="4">
        <f>IFERROR(VLOOKUP($A15,Round04[],5,FALSE), 0)</f>
        <v>0</v>
      </c>
      <c r="H15" s="4">
        <f>IFERROR(VLOOKUP($A15,Round05[],5,FALSE), 0)</f>
        <v>0</v>
      </c>
      <c r="I15" s="4">
        <f>IFERROR(VLOOKUP($A15,Round06[],5,FALSE), 0)</f>
        <v>0</v>
      </c>
      <c r="J15" s="1">
        <f>IFERROR(VLOOKUP($A15,Round07[],5,FALSE), 0)</f>
        <v>0</v>
      </c>
      <c r="K15" s="1">
        <f>IFERROR(VLOOKUP($A15,Round08[],5,FALSE), 0)</f>
        <v>0</v>
      </c>
      <c r="L15" s="1">
        <f>IFERROR(VLOOKUP($A15,Round09[],5,FALSE), 0)</f>
        <v>0</v>
      </c>
      <c r="M15" s="1">
        <f>IFERROR(VLOOKUP($A15,Round10[],5,FALSE), 0)</f>
        <v>0</v>
      </c>
      <c r="N15" s="1">
        <f>IFERROR(VLOOKUP($A15,Round11[],5,FALSE), 0)</f>
        <v>0</v>
      </c>
      <c r="O15" s="1">
        <f>IFERROR(VLOOKUP($A15,Round12[],5,FALSE), 0)</f>
        <v>0</v>
      </c>
      <c r="P15" s="1">
        <f>IFERROR(VLOOKUP($A15,Round13[],5,FALSE), 0)</f>
        <v>0</v>
      </c>
      <c r="Q15" s="1">
        <f>IFERROR(VLOOKUP($A15,Round14[],5,FALSE), 0)</f>
        <v>0</v>
      </c>
      <c r="R15" s="1">
        <f>IFERROR(VLOOKUP($A15,Round15[],5,FALSE), 0)</f>
        <v>0</v>
      </c>
      <c r="S15" s="1">
        <f>IFERROR(VLOOKUP($A15,Round16[],5,FALSE), 0)</f>
        <v>0</v>
      </c>
      <c r="T15" s="1">
        <f>IFERROR(VLOOKUP($A15,Round17[],5,FALSE), 0)</f>
        <v>0</v>
      </c>
      <c r="U15" s="1">
        <f>IFERROR(VLOOKUP($A15,Round18[],5,FALSE), 0)</f>
        <v>0</v>
      </c>
      <c r="V15" s="1">
        <f>IFERROR(VLOOKUP($A15,Round19[],5,FALSE), 0)</f>
        <v>0</v>
      </c>
      <c r="W15" s="1">
        <f>IFERROR(VLOOKUP($A15,Round20[],5,FALSE), 0)</f>
        <v>0</v>
      </c>
      <c r="X15" s="1">
        <f>IFERROR(VLOOKUP($A15,Round21[],5,FALSE), 0)</f>
        <v>0</v>
      </c>
      <c r="Y15" s="1">
        <f>IFERROR(VLOOKUP($A15,Round22[],5,FALSE), 0)</f>
        <v>0</v>
      </c>
      <c r="Z15" s="1">
        <f>IFERROR(VLOOKUP($A15,Round23[],5,FALSE), 0)</f>
        <v>0</v>
      </c>
      <c r="AA15" s="1">
        <f>IFERROR(VLOOKUP($A15,Round24[],5,FALSE), 0)</f>
        <v>0</v>
      </c>
      <c r="AB15" s="1">
        <f>IFERROR(VLOOKUP($A15,Round25[],5,FALSE), 0)</f>
        <v>0</v>
      </c>
      <c r="AC15" s="1">
        <f>IFERROR(VLOOKUP($A15,Round26[],5,FALSE), 0)</f>
        <v>0</v>
      </c>
      <c r="AD15" s="1">
        <f>IFERROR(VLOOKUP($A15,Round27[],5,FALSE), 0)</f>
        <v>0</v>
      </c>
      <c r="AE15" s="1">
        <f>IFERROR(VLOOKUP($A15,Round28[],5,FALSE), 0)</f>
        <v>0</v>
      </c>
      <c r="AF15" s="1">
        <f>IFERROR(VLOOKUP($A15,Round29[],5,FALSE), 0)</f>
        <v>0</v>
      </c>
      <c r="AG15" s="1">
        <f>IFERROR(VLOOKUP($A15,Round30[],5,FALSE), 0)</f>
        <v>0</v>
      </c>
      <c r="AH15" s="1">
        <f>IFERROR(VLOOKUP($A15,Round31[],5,FALSE), 0)</f>
        <v>0</v>
      </c>
      <c r="AI15" s="1">
        <f>IFERROR(VLOOKUP($A15,Round32[],5,FALSE), 0)</f>
        <v>0</v>
      </c>
      <c r="AJ15" s="1">
        <f>IFERROR(VLOOKUP($A15,Round33[],5,FALSE), 0)</f>
        <v>0</v>
      </c>
      <c r="AK15" s="1">
        <f>IFERROR(VLOOKUP($A15,Round34[],5,FALSE), 0)</f>
        <v>0</v>
      </c>
      <c r="AL15" s="1">
        <f>IFERROR(VLOOKUP($A15,Round35[],5,FALSE), 0)</f>
        <v>0</v>
      </c>
      <c r="AM15" s="1">
        <f>IFERROR(VLOOKUP($A15,Round36[],5,FALSE), 0)</f>
        <v>0</v>
      </c>
      <c r="AN15" s="1">
        <f>IFERROR(VLOOKUP($A15,Round37[],5,FALSE), 0)</f>
        <v>0</v>
      </c>
      <c r="AO15" s="1">
        <f>IFERROR(VLOOKUP($A15,Round38[],5,FALSE), 0)</f>
        <v>0</v>
      </c>
      <c r="AP15" s="1">
        <f>IFERROR(VLOOKUP($A15,Round39[],5,FALSE), 0)</f>
        <v>0</v>
      </c>
      <c r="AQ15" s="1">
        <f>IFERROR(VLOOKUP($A15,Round40[],5,FALSE), 0)</f>
        <v>0</v>
      </c>
      <c r="AR15" s="1">
        <f>IFERROR(VLOOKUP($A15,Round41[],5,FALSE), 0)</f>
        <v>0</v>
      </c>
      <c r="AS15" s="1">
        <f>IFERROR(VLOOKUP($A15,Round42[],5,FALSE), 0)</f>
        <v>0</v>
      </c>
      <c r="AT15" s="1">
        <f>IFERROR(VLOOKUP($A15,Round43[],5,FALSE), 0)</f>
        <v>0</v>
      </c>
      <c r="AU15" s="1">
        <f>IFERROR(VLOOKUP($A15,Round44[],5,FALSE), 0)</f>
        <v>0</v>
      </c>
      <c r="AV15" s="1">
        <f>IFERROR(VLOOKUP($A15,Round45[],5,FALSE), 0)</f>
        <v>0</v>
      </c>
      <c r="AW15" s="1">
        <f>IFERROR(VLOOKUP($A15,Round46[],5,FALSE), 0)</f>
        <v>0</v>
      </c>
      <c r="AX15" s="1">
        <f>IFERROR(VLOOKUP($A15,Round47[],5,FALSE), 0)</f>
        <v>0</v>
      </c>
      <c r="AY15" s="1">
        <f>IFERROR(VLOOKUP($A15,Round48[],5,FALSE), 0)</f>
        <v>0</v>
      </c>
      <c r="AZ15" s="1">
        <f>IFERROR(VLOOKUP($A15,Round49[],5,FALSE), 0)</f>
        <v>0</v>
      </c>
      <c r="BA15" s="1">
        <f>IFERROR(VLOOKUP($A15,Round50[],5,FALSE), 0)</f>
        <v>0</v>
      </c>
      <c r="BB15" s="1">
        <f>IFERROR(VLOOKUP($A15,Round51[],5,FALSE), 0)</f>
        <v>0</v>
      </c>
      <c r="BC15" s="1">
        <f>IFERROR(VLOOKUP($A15,Round52[],5,FALSE), 0)</f>
        <v>0</v>
      </c>
      <c r="BD15" s="1">
        <f>IFERROR(VLOOKUP($A15,Round53[],5,FALSE), 0)</f>
        <v>0</v>
      </c>
      <c r="BE15" s="1">
        <f>IFERROR(VLOOKUP($A15,Round54[],5,FALSE), 0)</f>
        <v>0</v>
      </c>
      <c r="BF15" s="1">
        <f>IFERROR(VLOOKUP($A15,Round55[],5,FALSE), 0)</f>
        <v>0</v>
      </c>
      <c r="BG15" s="1">
        <f>IFERROR(VLOOKUP($A15,Round56[],5,FALSE), 0)</f>
        <v>0</v>
      </c>
      <c r="BH15" s="1">
        <f>IFERROR(VLOOKUP($A15,Round57[],5,FALSE), 0)</f>
        <v>0</v>
      </c>
      <c r="BI15" s="1">
        <f>IFERROR(VLOOKUP($A15,Round58[],5,FALSE), 0)</f>
        <v>0</v>
      </c>
      <c r="BJ15" s="1">
        <f>IFERROR(VLOOKUP($A15,Round59[],5,FALSE), 0)</f>
        <v>0</v>
      </c>
      <c r="BK15" s="1">
        <f>IFERROR(VLOOKUP($A15,Round60[],5,FALSE), 0)</f>
        <v>0</v>
      </c>
    </row>
    <row r="16" spans="1:63" ht="22.5" x14ac:dyDescent="0.25">
      <c r="A16" s="1">
        <v>29492</v>
      </c>
      <c r="B16" s="5" t="s">
        <v>118</v>
      </c>
      <c r="C16" s="7">
        <f xml:space="preserve"> SUM(TotalPoints[[#This Row],[دور 1]:[دور 60]])</f>
        <v>4</v>
      </c>
      <c r="D16" s="4">
        <f>IFERROR(VLOOKUP($A16,Round01[],5,FALSE), 0)</f>
        <v>3</v>
      </c>
      <c r="E16" s="4">
        <f>IFERROR(VLOOKUP($A16,Round02[],5,FALSE), 0)</f>
        <v>0</v>
      </c>
      <c r="F16" s="4">
        <f>IFERROR(VLOOKUP($A16,Round03[],5,FALSE), 0)</f>
        <v>1</v>
      </c>
      <c r="G16" s="4">
        <f>IFERROR(VLOOKUP($A16,Round04[],5,FALSE), 0)</f>
        <v>0</v>
      </c>
      <c r="H16" s="4">
        <f>IFERROR(VLOOKUP($A16,Round05[],5,FALSE), 0)</f>
        <v>0</v>
      </c>
      <c r="I16" s="4">
        <f>IFERROR(VLOOKUP($A16,Round06[],5,FALSE), 0)</f>
        <v>0</v>
      </c>
      <c r="J16" s="1">
        <f>IFERROR(VLOOKUP($A16,Round07[],5,FALSE), 0)</f>
        <v>0</v>
      </c>
      <c r="K16" s="1">
        <f>IFERROR(VLOOKUP($A16,Round08[],5,FALSE), 0)</f>
        <v>0</v>
      </c>
      <c r="L16" s="1">
        <f>IFERROR(VLOOKUP($A16,Round09[],5,FALSE), 0)</f>
        <v>0</v>
      </c>
      <c r="M16" s="1">
        <f>IFERROR(VLOOKUP($A16,Round10[],5,FALSE), 0)</f>
        <v>0</v>
      </c>
      <c r="N16" s="1">
        <f>IFERROR(VLOOKUP($A16,Round11[],5,FALSE), 0)</f>
        <v>0</v>
      </c>
      <c r="O16" s="1">
        <f>IFERROR(VLOOKUP($A16,Round12[],5,FALSE), 0)</f>
        <v>0</v>
      </c>
      <c r="P16" s="1">
        <f>IFERROR(VLOOKUP($A16,Round13[],5,FALSE), 0)</f>
        <v>0</v>
      </c>
      <c r="Q16" s="1">
        <f>IFERROR(VLOOKUP($A16,Round14[],5,FALSE), 0)</f>
        <v>0</v>
      </c>
      <c r="R16" s="1">
        <f>IFERROR(VLOOKUP($A16,Round15[],5,FALSE), 0)</f>
        <v>0</v>
      </c>
      <c r="S16" s="1">
        <f>IFERROR(VLOOKUP($A16,Round16[],5,FALSE), 0)</f>
        <v>0</v>
      </c>
      <c r="T16" s="1">
        <f>IFERROR(VLOOKUP($A16,Round17[],5,FALSE), 0)</f>
        <v>0</v>
      </c>
      <c r="U16" s="1">
        <f>IFERROR(VLOOKUP($A16,Round18[],5,FALSE), 0)</f>
        <v>0</v>
      </c>
      <c r="V16" s="1">
        <f>IFERROR(VLOOKUP($A16,Round19[],5,FALSE), 0)</f>
        <v>0</v>
      </c>
      <c r="W16" s="1">
        <f>IFERROR(VLOOKUP($A16,Round20[],5,FALSE), 0)</f>
        <v>0</v>
      </c>
      <c r="X16" s="1">
        <f>IFERROR(VLOOKUP($A16,Round21[],5,FALSE), 0)</f>
        <v>0</v>
      </c>
      <c r="Y16" s="1">
        <f>IFERROR(VLOOKUP($A16,Round22[],5,FALSE), 0)</f>
        <v>0</v>
      </c>
      <c r="Z16" s="1">
        <f>IFERROR(VLOOKUP($A16,Round23[],5,FALSE), 0)</f>
        <v>0</v>
      </c>
      <c r="AA16" s="1">
        <f>IFERROR(VLOOKUP($A16,Round24[],5,FALSE), 0)</f>
        <v>0</v>
      </c>
      <c r="AB16" s="1">
        <f>IFERROR(VLOOKUP($A16,Round25[],5,FALSE), 0)</f>
        <v>0</v>
      </c>
      <c r="AC16" s="1">
        <f>IFERROR(VLOOKUP($A16,Round26[],5,FALSE), 0)</f>
        <v>0</v>
      </c>
      <c r="AD16" s="1">
        <f>IFERROR(VLOOKUP($A16,Round27[],5,FALSE), 0)</f>
        <v>0</v>
      </c>
      <c r="AE16" s="1">
        <f>IFERROR(VLOOKUP($A16,Round28[],5,FALSE), 0)</f>
        <v>0</v>
      </c>
      <c r="AF16" s="1">
        <f>IFERROR(VLOOKUP($A16,Round29[],5,FALSE), 0)</f>
        <v>0</v>
      </c>
      <c r="AG16" s="1">
        <f>IFERROR(VLOOKUP($A16,Round30[],5,FALSE), 0)</f>
        <v>0</v>
      </c>
      <c r="AH16" s="1">
        <f>IFERROR(VLOOKUP($A16,Round31[],5,FALSE), 0)</f>
        <v>0</v>
      </c>
      <c r="AI16" s="1">
        <f>IFERROR(VLOOKUP($A16,Round32[],5,FALSE), 0)</f>
        <v>0</v>
      </c>
      <c r="AJ16" s="1">
        <f>IFERROR(VLOOKUP($A16,Round33[],5,FALSE), 0)</f>
        <v>0</v>
      </c>
      <c r="AK16" s="1">
        <f>IFERROR(VLOOKUP($A16,Round34[],5,FALSE), 0)</f>
        <v>0</v>
      </c>
      <c r="AL16" s="1">
        <f>IFERROR(VLOOKUP($A16,Round35[],5,FALSE), 0)</f>
        <v>0</v>
      </c>
      <c r="AM16" s="1">
        <f>IFERROR(VLOOKUP($A16,Round36[],5,FALSE), 0)</f>
        <v>0</v>
      </c>
      <c r="AN16" s="1">
        <f>IFERROR(VLOOKUP($A16,Round37[],5,FALSE), 0)</f>
        <v>0</v>
      </c>
      <c r="AO16" s="1">
        <f>IFERROR(VLOOKUP($A16,Round38[],5,FALSE), 0)</f>
        <v>0</v>
      </c>
      <c r="AP16" s="1">
        <f>IFERROR(VLOOKUP($A16,Round39[],5,FALSE), 0)</f>
        <v>0</v>
      </c>
      <c r="AQ16" s="1">
        <f>IFERROR(VLOOKUP($A16,Round40[],5,FALSE), 0)</f>
        <v>0</v>
      </c>
      <c r="AR16" s="1">
        <f>IFERROR(VLOOKUP($A16,Round41[],5,FALSE), 0)</f>
        <v>0</v>
      </c>
      <c r="AS16" s="1">
        <f>IFERROR(VLOOKUP($A16,Round42[],5,FALSE), 0)</f>
        <v>0</v>
      </c>
      <c r="AT16" s="1">
        <f>IFERROR(VLOOKUP($A16,Round43[],5,FALSE), 0)</f>
        <v>0</v>
      </c>
      <c r="AU16" s="1">
        <f>IFERROR(VLOOKUP($A16,Round44[],5,FALSE), 0)</f>
        <v>0</v>
      </c>
      <c r="AV16" s="1">
        <f>IFERROR(VLOOKUP($A16,Round45[],5,FALSE), 0)</f>
        <v>0</v>
      </c>
      <c r="AW16" s="1">
        <f>IFERROR(VLOOKUP($A16,Round46[],5,FALSE), 0)</f>
        <v>0</v>
      </c>
      <c r="AX16" s="1">
        <f>IFERROR(VLOOKUP($A16,Round47[],5,FALSE), 0)</f>
        <v>0</v>
      </c>
      <c r="AY16" s="1">
        <f>IFERROR(VLOOKUP($A16,Round48[],5,FALSE), 0)</f>
        <v>0</v>
      </c>
      <c r="AZ16" s="1">
        <f>IFERROR(VLOOKUP($A16,Round49[],5,FALSE), 0)</f>
        <v>0</v>
      </c>
      <c r="BA16" s="1">
        <f>IFERROR(VLOOKUP($A16,Round50[],5,FALSE), 0)</f>
        <v>0</v>
      </c>
      <c r="BB16" s="1">
        <f>IFERROR(VLOOKUP($A16,Round51[],5,FALSE), 0)</f>
        <v>0</v>
      </c>
      <c r="BC16" s="1">
        <f>IFERROR(VLOOKUP($A16,Round52[],5,FALSE), 0)</f>
        <v>0</v>
      </c>
      <c r="BD16" s="1">
        <f>IFERROR(VLOOKUP($A16,Round53[],5,FALSE), 0)</f>
        <v>0</v>
      </c>
      <c r="BE16" s="1">
        <f>IFERROR(VLOOKUP($A16,Round54[],5,FALSE), 0)</f>
        <v>0</v>
      </c>
      <c r="BF16" s="1">
        <f>IFERROR(VLOOKUP($A16,Round55[],5,FALSE), 0)</f>
        <v>0</v>
      </c>
      <c r="BG16" s="1">
        <f>IFERROR(VLOOKUP($A16,Round56[],5,FALSE), 0)</f>
        <v>0</v>
      </c>
      <c r="BH16" s="1">
        <f>IFERROR(VLOOKUP($A16,Round57[],5,FALSE), 0)</f>
        <v>0</v>
      </c>
      <c r="BI16" s="1">
        <f>IFERROR(VLOOKUP($A16,Round58[],5,FALSE), 0)</f>
        <v>0</v>
      </c>
      <c r="BJ16" s="1">
        <f>IFERROR(VLOOKUP($A16,Round59[],5,FALSE), 0)</f>
        <v>0</v>
      </c>
      <c r="BK16" s="1">
        <f>IFERROR(VLOOKUP($A16,Round60[],5,FALSE), 0)</f>
        <v>0</v>
      </c>
    </row>
    <row r="17" spans="1:63" ht="22.5" x14ac:dyDescent="0.25">
      <c r="A17" s="1">
        <v>29163</v>
      </c>
      <c r="B17" s="5" t="s">
        <v>151</v>
      </c>
      <c r="C17" s="7">
        <f xml:space="preserve"> SUM(TotalPoints[[#This Row],[دور 1]:[دور 60]])</f>
        <v>4</v>
      </c>
      <c r="D17" s="4">
        <f>IFERROR(VLOOKUP($A17,Round01[],5,FALSE), 0)</f>
        <v>3</v>
      </c>
      <c r="E17" s="4">
        <f>IFERROR(VLOOKUP($A17,Round02[],5,FALSE), 0)</f>
        <v>0</v>
      </c>
      <c r="F17" s="4">
        <f>IFERROR(VLOOKUP($A17,Round03[],5,FALSE), 0)</f>
        <v>1</v>
      </c>
      <c r="G17" s="4">
        <f>IFERROR(VLOOKUP($A17,Round04[],5,FALSE), 0)</f>
        <v>0</v>
      </c>
      <c r="H17" s="4">
        <f>IFERROR(VLOOKUP($A17,Round05[],5,FALSE), 0)</f>
        <v>0</v>
      </c>
      <c r="I17" s="4">
        <f>IFERROR(VLOOKUP($A17,Round06[],5,FALSE), 0)</f>
        <v>0</v>
      </c>
      <c r="J17" s="4">
        <f>IFERROR(VLOOKUP($A17,Round07[],5,FALSE), 0)</f>
        <v>0</v>
      </c>
      <c r="K17" s="4">
        <f>IFERROR(VLOOKUP($A17,Round08[],5,FALSE), 0)</f>
        <v>0</v>
      </c>
      <c r="L17" s="4">
        <f>IFERROR(VLOOKUP($A17,Round09[],5,FALSE), 0)</f>
        <v>0</v>
      </c>
      <c r="M17" s="4">
        <f>IFERROR(VLOOKUP($A17,Round10[],5,FALSE), 0)</f>
        <v>0</v>
      </c>
      <c r="N17" s="4">
        <f>IFERROR(VLOOKUP($A17,Round11[],5,FALSE), 0)</f>
        <v>0</v>
      </c>
      <c r="O17" s="4">
        <f>IFERROR(VLOOKUP($A17,Round12[],5,FALSE), 0)</f>
        <v>0</v>
      </c>
      <c r="P17" s="4">
        <f>IFERROR(VLOOKUP($A17,Round13[],5,FALSE), 0)</f>
        <v>0</v>
      </c>
      <c r="Q17" s="4">
        <f>IFERROR(VLOOKUP($A17,Round14[],5,FALSE), 0)</f>
        <v>0</v>
      </c>
      <c r="R17" s="4">
        <f>IFERROR(VLOOKUP($A17,Round15[],5,FALSE), 0)</f>
        <v>0</v>
      </c>
      <c r="S17" s="4">
        <f>IFERROR(VLOOKUP($A17,Round16[],5,FALSE), 0)</f>
        <v>0</v>
      </c>
      <c r="T17" s="4">
        <f>IFERROR(VLOOKUP($A17,Round17[],5,FALSE), 0)</f>
        <v>0</v>
      </c>
      <c r="U17" s="4">
        <f>IFERROR(VLOOKUP($A17,Round18[],5,FALSE), 0)</f>
        <v>0</v>
      </c>
      <c r="V17" s="4">
        <f>IFERROR(VLOOKUP($A17,Round19[],5,FALSE), 0)</f>
        <v>0</v>
      </c>
      <c r="W17" s="4">
        <f>IFERROR(VLOOKUP($A17,Round20[],5,FALSE), 0)</f>
        <v>0</v>
      </c>
      <c r="X17" s="4">
        <f>IFERROR(VLOOKUP($A17,Round21[],5,FALSE), 0)</f>
        <v>0</v>
      </c>
      <c r="Y17" s="4">
        <f>IFERROR(VLOOKUP($A17,Round22[],5,FALSE), 0)</f>
        <v>0</v>
      </c>
      <c r="Z17" s="4">
        <f>IFERROR(VLOOKUP($A17,Round23[],5,FALSE), 0)</f>
        <v>0</v>
      </c>
      <c r="AA17" s="4">
        <f>IFERROR(VLOOKUP($A17,Round24[],5,FALSE), 0)</f>
        <v>0</v>
      </c>
      <c r="AB17" s="4">
        <f>IFERROR(VLOOKUP($A17,Round25[],5,FALSE), 0)</f>
        <v>0</v>
      </c>
      <c r="AC17" s="4">
        <f>IFERROR(VLOOKUP($A17,Round26[],5,FALSE), 0)</f>
        <v>0</v>
      </c>
      <c r="AD17" s="4">
        <f>IFERROR(VLOOKUP($A17,Round27[],5,FALSE), 0)</f>
        <v>0</v>
      </c>
      <c r="AE17" s="4">
        <f>IFERROR(VLOOKUP($A17,Round28[],5,FALSE), 0)</f>
        <v>0</v>
      </c>
      <c r="AF17" s="4">
        <f>IFERROR(VLOOKUP($A17,Round29[],5,FALSE), 0)</f>
        <v>0</v>
      </c>
      <c r="AG17" s="4">
        <f>IFERROR(VLOOKUP($A17,Round30[],5,FALSE), 0)</f>
        <v>0</v>
      </c>
      <c r="AH17" s="4">
        <f>IFERROR(VLOOKUP($A17,Round31[],5,FALSE), 0)</f>
        <v>0</v>
      </c>
      <c r="AI17" s="4">
        <f>IFERROR(VLOOKUP($A17,Round32[],5,FALSE), 0)</f>
        <v>0</v>
      </c>
      <c r="AJ17" s="4">
        <f>IFERROR(VLOOKUP($A17,Round33[],5,FALSE), 0)</f>
        <v>0</v>
      </c>
      <c r="AK17" s="4">
        <f>IFERROR(VLOOKUP($A17,Round34[],5,FALSE), 0)</f>
        <v>0</v>
      </c>
      <c r="AL17" s="4">
        <f>IFERROR(VLOOKUP($A17,Round35[],5,FALSE), 0)</f>
        <v>0</v>
      </c>
      <c r="AM17" s="4">
        <f>IFERROR(VLOOKUP($A17,Round36[],5,FALSE), 0)</f>
        <v>0</v>
      </c>
      <c r="AN17" s="4">
        <f>IFERROR(VLOOKUP($A17,Round37[],5,FALSE), 0)</f>
        <v>0</v>
      </c>
      <c r="AO17" s="4">
        <f>IFERROR(VLOOKUP($A17,Round38[],5,FALSE), 0)</f>
        <v>0</v>
      </c>
      <c r="AP17" s="4">
        <f>IFERROR(VLOOKUP($A17,Round39[],5,FALSE), 0)</f>
        <v>0</v>
      </c>
      <c r="AQ17" s="4">
        <f>IFERROR(VLOOKUP($A17,Round40[],5,FALSE), 0)</f>
        <v>0</v>
      </c>
      <c r="AR17" s="4">
        <f>IFERROR(VLOOKUP($A17,Round41[],5,FALSE), 0)</f>
        <v>0</v>
      </c>
      <c r="AS17" s="4">
        <f>IFERROR(VLOOKUP($A17,Round42[],5,FALSE), 0)</f>
        <v>0</v>
      </c>
      <c r="AT17" s="4">
        <f>IFERROR(VLOOKUP($A17,Round43[],5,FALSE), 0)</f>
        <v>0</v>
      </c>
      <c r="AU17" s="4">
        <f>IFERROR(VLOOKUP($A17,Round44[],5,FALSE), 0)</f>
        <v>0</v>
      </c>
      <c r="AV17" s="4">
        <f>IFERROR(VLOOKUP($A17,Round45[],5,FALSE), 0)</f>
        <v>0</v>
      </c>
      <c r="AW17" s="4">
        <f>IFERROR(VLOOKUP($A17,Round46[],5,FALSE), 0)</f>
        <v>0</v>
      </c>
      <c r="AX17" s="4">
        <f>IFERROR(VLOOKUP($A17,Round47[],5,FALSE), 0)</f>
        <v>0</v>
      </c>
      <c r="AY17" s="4">
        <f>IFERROR(VLOOKUP($A17,Round48[],5,FALSE), 0)</f>
        <v>0</v>
      </c>
      <c r="AZ17" s="4">
        <f>IFERROR(VLOOKUP($A17,Round49[],5,FALSE), 0)</f>
        <v>0</v>
      </c>
      <c r="BA17" s="4">
        <f>IFERROR(VLOOKUP($A17,Round50[],5,FALSE), 0)</f>
        <v>0</v>
      </c>
      <c r="BB17" s="4">
        <f>IFERROR(VLOOKUP($A17,Round51[],5,FALSE), 0)</f>
        <v>0</v>
      </c>
      <c r="BC17" s="4">
        <f>IFERROR(VLOOKUP($A17,Round52[],5,FALSE), 0)</f>
        <v>0</v>
      </c>
      <c r="BD17" s="4">
        <f>IFERROR(VLOOKUP($A17,Round53[],5,FALSE), 0)</f>
        <v>0</v>
      </c>
      <c r="BE17" s="4">
        <f>IFERROR(VLOOKUP($A17,Round54[],5,FALSE), 0)</f>
        <v>0</v>
      </c>
      <c r="BF17" s="4">
        <f>IFERROR(VLOOKUP($A17,Round55[],5,FALSE), 0)</f>
        <v>0</v>
      </c>
      <c r="BG17" s="4">
        <f>IFERROR(VLOOKUP($A17,Round56[],5,FALSE), 0)</f>
        <v>0</v>
      </c>
      <c r="BH17" s="4">
        <f>IFERROR(VLOOKUP($A17,Round57[],5,FALSE), 0)</f>
        <v>0</v>
      </c>
      <c r="BI17" s="4">
        <f>IFERROR(VLOOKUP($A17,Round58[],5,FALSE), 0)</f>
        <v>0</v>
      </c>
      <c r="BJ17" s="4">
        <f>IFERROR(VLOOKUP($A17,Round59[],5,FALSE), 0)</f>
        <v>0</v>
      </c>
      <c r="BK17" s="4">
        <f>IFERROR(VLOOKUP($A17,Round60[],5,FALSE), 0)</f>
        <v>0</v>
      </c>
    </row>
    <row r="18" spans="1:63" ht="22.5" x14ac:dyDescent="0.25">
      <c r="A18" s="1">
        <v>27857</v>
      </c>
      <c r="B18" s="5" t="s">
        <v>102</v>
      </c>
      <c r="C18" s="7">
        <f xml:space="preserve"> SUM(TotalPoints[[#This Row],[دور 1]:[دور 60]])</f>
        <v>4</v>
      </c>
      <c r="D18" s="4">
        <f>IFERROR(VLOOKUP($A18,Round01[],5,FALSE), 0)</f>
        <v>3</v>
      </c>
      <c r="E18" s="4">
        <f>IFERROR(VLOOKUP($A18,Round02[],5,FALSE), 0)</f>
        <v>0</v>
      </c>
      <c r="F18" s="4">
        <f>IFERROR(VLOOKUP($A18,Round03[],5,FALSE), 0)</f>
        <v>1</v>
      </c>
      <c r="G18" s="4">
        <f>IFERROR(VLOOKUP($A18,Round04[],5,FALSE), 0)</f>
        <v>0</v>
      </c>
      <c r="H18" s="4">
        <f>IFERROR(VLOOKUP($A18,Round05[],5,FALSE), 0)</f>
        <v>0</v>
      </c>
      <c r="I18" s="4">
        <f>IFERROR(VLOOKUP($A18,Round06[],5,FALSE), 0)</f>
        <v>0</v>
      </c>
      <c r="J18" s="4">
        <f>IFERROR(VLOOKUP($A18,Round07[],5,FALSE), 0)</f>
        <v>0</v>
      </c>
      <c r="K18" s="4">
        <f>IFERROR(VLOOKUP($A18,Round08[],5,FALSE), 0)</f>
        <v>0</v>
      </c>
      <c r="L18" s="4">
        <f>IFERROR(VLOOKUP($A18,Round09[],5,FALSE), 0)</f>
        <v>0</v>
      </c>
      <c r="M18" s="4">
        <f>IFERROR(VLOOKUP($A18,Round10[],5,FALSE), 0)</f>
        <v>0</v>
      </c>
      <c r="N18" s="4">
        <f>IFERROR(VLOOKUP($A18,Round11[],5,FALSE), 0)</f>
        <v>0</v>
      </c>
      <c r="O18" s="4">
        <f>IFERROR(VLOOKUP($A18,Round12[],5,FALSE), 0)</f>
        <v>0</v>
      </c>
      <c r="P18" s="4">
        <f>IFERROR(VLOOKUP($A18,Round13[],5,FALSE), 0)</f>
        <v>0</v>
      </c>
      <c r="Q18" s="4">
        <f>IFERROR(VLOOKUP($A18,Round14[],5,FALSE), 0)</f>
        <v>0</v>
      </c>
      <c r="R18" s="4">
        <f>IFERROR(VLOOKUP($A18,Round15[],5,FALSE), 0)</f>
        <v>0</v>
      </c>
      <c r="S18" s="4">
        <f>IFERROR(VLOOKUP($A18,Round16[],5,FALSE), 0)</f>
        <v>0</v>
      </c>
      <c r="T18" s="4">
        <f>IFERROR(VLOOKUP($A18,Round17[],5,FALSE), 0)</f>
        <v>0</v>
      </c>
      <c r="U18" s="4">
        <f>IFERROR(VLOOKUP($A18,Round18[],5,FALSE), 0)</f>
        <v>0</v>
      </c>
      <c r="V18" s="4">
        <f>IFERROR(VLOOKUP($A18,Round19[],5,FALSE), 0)</f>
        <v>0</v>
      </c>
      <c r="W18" s="4">
        <f>IFERROR(VLOOKUP($A18,Round20[],5,FALSE), 0)</f>
        <v>0</v>
      </c>
      <c r="X18" s="4">
        <f>IFERROR(VLOOKUP($A18,Round21[],5,FALSE), 0)</f>
        <v>0</v>
      </c>
      <c r="Y18" s="4">
        <f>IFERROR(VLOOKUP($A18,Round22[],5,FALSE), 0)</f>
        <v>0</v>
      </c>
      <c r="Z18" s="4">
        <f>IFERROR(VLOOKUP($A18,Round23[],5,FALSE), 0)</f>
        <v>0</v>
      </c>
      <c r="AA18" s="4">
        <f>IFERROR(VLOOKUP($A18,Round24[],5,FALSE), 0)</f>
        <v>0</v>
      </c>
      <c r="AB18" s="4">
        <f>IFERROR(VLOOKUP($A18,Round25[],5,FALSE), 0)</f>
        <v>0</v>
      </c>
      <c r="AC18" s="4">
        <f>IFERROR(VLOOKUP($A18,Round26[],5,FALSE), 0)</f>
        <v>0</v>
      </c>
      <c r="AD18" s="4">
        <f>IFERROR(VLOOKUP($A18,Round27[],5,FALSE), 0)</f>
        <v>0</v>
      </c>
      <c r="AE18" s="4">
        <f>IFERROR(VLOOKUP($A18,Round28[],5,FALSE), 0)</f>
        <v>0</v>
      </c>
      <c r="AF18" s="4">
        <f>IFERROR(VLOOKUP($A18,Round29[],5,FALSE), 0)</f>
        <v>0</v>
      </c>
      <c r="AG18" s="4">
        <f>IFERROR(VLOOKUP($A18,Round30[],5,FALSE), 0)</f>
        <v>0</v>
      </c>
      <c r="AH18" s="4">
        <f>IFERROR(VLOOKUP($A18,Round31[],5,FALSE), 0)</f>
        <v>0</v>
      </c>
      <c r="AI18" s="4">
        <f>IFERROR(VLOOKUP($A18,Round32[],5,FALSE), 0)</f>
        <v>0</v>
      </c>
      <c r="AJ18" s="4">
        <f>IFERROR(VLOOKUP($A18,Round33[],5,FALSE), 0)</f>
        <v>0</v>
      </c>
      <c r="AK18" s="4">
        <f>IFERROR(VLOOKUP($A18,Round34[],5,FALSE), 0)</f>
        <v>0</v>
      </c>
      <c r="AL18" s="4">
        <f>IFERROR(VLOOKUP($A18,Round35[],5,FALSE), 0)</f>
        <v>0</v>
      </c>
      <c r="AM18" s="4">
        <f>IFERROR(VLOOKUP($A18,Round36[],5,FALSE), 0)</f>
        <v>0</v>
      </c>
      <c r="AN18" s="4">
        <f>IFERROR(VLOOKUP($A18,Round37[],5,FALSE), 0)</f>
        <v>0</v>
      </c>
      <c r="AO18" s="4">
        <f>IFERROR(VLOOKUP($A18,Round38[],5,FALSE), 0)</f>
        <v>0</v>
      </c>
      <c r="AP18" s="4">
        <f>IFERROR(VLOOKUP($A18,Round39[],5,FALSE), 0)</f>
        <v>0</v>
      </c>
      <c r="AQ18" s="4">
        <f>IFERROR(VLOOKUP($A18,Round40[],5,FALSE), 0)</f>
        <v>0</v>
      </c>
      <c r="AR18" s="4">
        <f>IFERROR(VLOOKUP($A18,Round41[],5,FALSE), 0)</f>
        <v>0</v>
      </c>
      <c r="AS18" s="4">
        <f>IFERROR(VLOOKUP($A18,Round42[],5,FALSE), 0)</f>
        <v>0</v>
      </c>
      <c r="AT18" s="4">
        <f>IFERROR(VLOOKUP($A18,Round43[],5,FALSE), 0)</f>
        <v>0</v>
      </c>
      <c r="AU18" s="4">
        <f>IFERROR(VLOOKUP($A18,Round44[],5,FALSE), 0)</f>
        <v>0</v>
      </c>
      <c r="AV18" s="4">
        <f>IFERROR(VLOOKUP($A18,Round45[],5,FALSE), 0)</f>
        <v>0</v>
      </c>
      <c r="AW18" s="4">
        <f>IFERROR(VLOOKUP($A18,Round46[],5,FALSE), 0)</f>
        <v>0</v>
      </c>
      <c r="AX18" s="4">
        <f>IFERROR(VLOOKUP($A18,Round47[],5,FALSE), 0)</f>
        <v>0</v>
      </c>
      <c r="AY18" s="4">
        <f>IFERROR(VLOOKUP($A18,Round48[],5,FALSE), 0)</f>
        <v>0</v>
      </c>
      <c r="AZ18" s="4">
        <f>IFERROR(VLOOKUP($A18,Round49[],5,FALSE), 0)</f>
        <v>0</v>
      </c>
      <c r="BA18" s="4">
        <f>IFERROR(VLOOKUP($A18,Round50[],5,FALSE), 0)</f>
        <v>0</v>
      </c>
      <c r="BB18" s="4">
        <f>IFERROR(VLOOKUP($A18,Round51[],5,FALSE), 0)</f>
        <v>0</v>
      </c>
      <c r="BC18" s="4">
        <f>IFERROR(VLOOKUP($A18,Round52[],5,FALSE), 0)</f>
        <v>0</v>
      </c>
      <c r="BD18" s="4">
        <f>IFERROR(VLOOKUP($A18,Round53[],5,FALSE), 0)</f>
        <v>0</v>
      </c>
      <c r="BE18" s="4">
        <f>IFERROR(VLOOKUP($A18,Round54[],5,FALSE), 0)</f>
        <v>0</v>
      </c>
      <c r="BF18" s="4">
        <f>IFERROR(VLOOKUP($A18,Round55[],5,FALSE), 0)</f>
        <v>0</v>
      </c>
      <c r="BG18" s="4">
        <f>IFERROR(VLOOKUP($A18,Round56[],5,FALSE), 0)</f>
        <v>0</v>
      </c>
      <c r="BH18" s="4">
        <f>IFERROR(VLOOKUP($A18,Round57[],5,FALSE), 0)</f>
        <v>0</v>
      </c>
      <c r="BI18" s="4">
        <f>IFERROR(VLOOKUP($A18,Round58[],5,FALSE), 0)</f>
        <v>0</v>
      </c>
      <c r="BJ18" s="4">
        <f>IFERROR(VLOOKUP($A18,Round59[],5,FALSE), 0)</f>
        <v>0</v>
      </c>
      <c r="BK18" s="4">
        <f>IFERROR(VLOOKUP($A18,Round60[],5,FALSE), 0)</f>
        <v>0</v>
      </c>
    </row>
    <row r="19" spans="1:63" ht="22.5" x14ac:dyDescent="0.25">
      <c r="A19" s="1">
        <v>24294</v>
      </c>
      <c r="B19" s="5" t="s">
        <v>85</v>
      </c>
      <c r="C19" s="7">
        <f xml:space="preserve"> SUM(TotalPoints[[#This Row],[دور 1]:[دور 60]])</f>
        <v>4</v>
      </c>
      <c r="D19" s="4">
        <f>IFERROR(VLOOKUP($A19,Round01[],5,FALSE), 0)</f>
        <v>3</v>
      </c>
      <c r="E19" s="4">
        <f>IFERROR(VLOOKUP($A19,Round02[],5,FALSE), 0)</f>
        <v>0</v>
      </c>
      <c r="F19" s="4">
        <f>IFERROR(VLOOKUP($A19,Round03[],5,FALSE), 0)</f>
        <v>1</v>
      </c>
      <c r="G19" s="4">
        <f>IFERROR(VLOOKUP($A19,Round04[],5,FALSE), 0)</f>
        <v>0</v>
      </c>
      <c r="H19" s="4">
        <f>IFERROR(VLOOKUP($A19,Round05[],5,FALSE), 0)</f>
        <v>0</v>
      </c>
      <c r="I19" s="4">
        <f>IFERROR(VLOOKUP($A19,Round06[],5,FALSE), 0)</f>
        <v>0</v>
      </c>
      <c r="J19" s="4">
        <f>IFERROR(VLOOKUP($A19,Round07[],5,FALSE), 0)</f>
        <v>0</v>
      </c>
      <c r="K19" s="4">
        <f>IFERROR(VLOOKUP($A19,Round08[],5,FALSE), 0)</f>
        <v>0</v>
      </c>
      <c r="L19" s="4">
        <f>IFERROR(VLOOKUP($A19,Round09[],5,FALSE), 0)</f>
        <v>0</v>
      </c>
      <c r="M19" s="4">
        <f>IFERROR(VLOOKUP($A19,Round10[],5,FALSE), 0)</f>
        <v>0</v>
      </c>
      <c r="N19" s="4">
        <f>IFERROR(VLOOKUP($A19,Round11[],5,FALSE), 0)</f>
        <v>0</v>
      </c>
      <c r="O19" s="4">
        <f>IFERROR(VLOOKUP($A19,Round12[],5,FALSE), 0)</f>
        <v>0</v>
      </c>
      <c r="P19" s="4">
        <f>IFERROR(VLOOKUP($A19,Round13[],5,FALSE), 0)</f>
        <v>0</v>
      </c>
      <c r="Q19" s="4">
        <f>IFERROR(VLOOKUP($A19,Round14[],5,FALSE), 0)</f>
        <v>0</v>
      </c>
      <c r="R19" s="4">
        <f>IFERROR(VLOOKUP($A19,Round15[],5,FALSE), 0)</f>
        <v>0</v>
      </c>
      <c r="S19" s="4">
        <f>IFERROR(VLOOKUP($A19,Round16[],5,FALSE), 0)</f>
        <v>0</v>
      </c>
      <c r="T19" s="4">
        <f>IFERROR(VLOOKUP($A19,Round17[],5,FALSE), 0)</f>
        <v>0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 ht="22.5" x14ac:dyDescent="0.25">
      <c r="A20" s="1">
        <v>15234</v>
      </c>
      <c r="B20" s="5" t="s">
        <v>154</v>
      </c>
      <c r="C20" s="7">
        <f xml:space="preserve"> SUM(TotalPoints[[#This Row],[دور 1]:[دور 60]])</f>
        <v>4</v>
      </c>
      <c r="D20" s="4">
        <f>IFERROR(VLOOKUP($A20,Round01[],5,FALSE), 0)</f>
        <v>3</v>
      </c>
      <c r="E20" s="4">
        <f>IFERROR(VLOOKUP($A20,Round02[],5,FALSE), 0)</f>
        <v>0</v>
      </c>
      <c r="F20" s="4">
        <f>IFERROR(VLOOKUP($A20,Round03[],5,FALSE), 0)</f>
        <v>1</v>
      </c>
      <c r="G20" s="4">
        <f>IFERROR(VLOOKUP($A20,Round04[],5,FALSE), 0)</f>
        <v>0</v>
      </c>
      <c r="H20" s="4">
        <f>IFERROR(VLOOKUP($A20,Round05[],5,FALSE), 0)</f>
        <v>0</v>
      </c>
      <c r="I20" s="4">
        <f>IFERROR(VLOOKUP($A20,Round06[],5,FALSE), 0)</f>
        <v>0</v>
      </c>
      <c r="J20" s="4">
        <f>IFERROR(VLOOKUP($A20,Round07[],5,FALSE), 0)</f>
        <v>0</v>
      </c>
      <c r="K20" s="4">
        <f>IFERROR(VLOOKUP($A20,Round08[],5,FALSE), 0)</f>
        <v>0</v>
      </c>
      <c r="L20" s="4">
        <f>IFERROR(VLOOKUP($A20,Round09[],5,FALSE), 0)</f>
        <v>0</v>
      </c>
      <c r="M20" s="4">
        <f>IFERROR(VLOOKUP($A20,Round10[],5,FALSE), 0)</f>
        <v>0</v>
      </c>
      <c r="N20" s="4">
        <f>IFERROR(VLOOKUP($A20,Round11[],5,FALSE), 0)</f>
        <v>0</v>
      </c>
      <c r="O20" s="4">
        <f>IFERROR(VLOOKUP($A20,Round12[],5,FALSE), 0)</f>
        <v>0</v>
      </c>
      <c r="P20" s="4">
        <f>IFERROR(VLOOKUP($A20,Round13[],5,FALSE), 0)</f>
        <v>0</v>
      </c>
      <c r="Q20" s="4">
        <f>IFERROR(VLOOKUP($A20,Round14[],5,FALSE), 0)</f>
        <v>0</v>
      </c>
      <c r="R20" s="4">
        <f>IFERROR(VLOOKUP($A20,Round15[],5,FALSE), 0)</f>
        <v>0</v>
      </c>
      <c r="S20" s="4">
        <f>IFERROR(VLOOKUP($A20,Round16[],5,FALSE), 0)</f>
        <v>0</v>
      </c>
      <c r="T20" s="4">
        <f>IFERROR(VLOOKUP($A20,Round17[],5,FALSE), 0)</f>
        <v>0</v>
      </c>
      <c r="U20" s="4">
        <f>IFERROR(VLOOKUP($A20,Round18[],5,FALSE), 0)</f>
        <v>0</v>
      </c>
      <c r="V20" s="4">
        <f>IFERROR(VLOOKUP($A20,Round19[],5,FALSE), 0)</f>
        <v>0</v>
      </c>
      <c r="W20" s="4">
        <f>IFERROR(VLOOKUP($A20,Round20[],5,FALSE), 0)</f>
        <v>0</v>
      </c>
      <c r="X20" s="4">
        <f>IFERROR(VLOOKUP($A20,Round21[],5,FALSE), 0)</f>
        <v>0</v>
      </c>
      <c r="Y20" s="4">
        <f>IFERROR(VLOOKUP($A20,Round22[],5,FALSE), 0)</f>
        <v>0</v>
      </c>
      <c r="Z20" s="4">
        <f>IFERROR(VLOOKUP($A20,Round23[],5,FALSE), 0)</f>
        <v>0</v>
      </c>
      <c r="AA20" s="4">
        <f>IFERROR(VLOOKUP($A20,Round24[],5,FALSE), 0)</f>
        <v>0</v>
      </c>
      <c r="AB20" s="4">
        <f>IFERROR(VLOOKUP($A20,Round25[],5,FALSE), 0)</f>
        <v>0</v>
      </c>
      <c r="AC20" s="4">
        <f>IFERROR(VLOOKUP($A20,Round26[],5,FALSE), 0)</f>
        <v>0</v>
      </c>
      <c r="AD20" s="4">
        <f>IFERROR(VLOOKUP($A20,Round27[],5,FALSE), 0)</f>
        <v>0</v>
      </c>
      <c r="AE20" s="4">
        <f>IFERROR(VLOOKUP($A20,Round28[],5,FALSE), 0)</f>
        <v>0</v>
      </c>
      <c r="AF20" s="4">
        <f>IFERROR(VLOOKUP($A20,Round29[],5,FALSE), 0)</f>
        <v>0</v>
      </c>
      <c r="AG20" s="4">
        <f>IFERROR(VLOOKUP($A20,Round30[],5,FALSE), 0)</f>
        <v>0</v>
      </c>
      <c r="AH20" s="4">
        <f>IFERROR(VLOOKUP($A20,Round31[],5,FALSE), 0)</f>
        <v>0</v>
      </c>
      <c r="AI20" s="4">
        <f>IFERROR(VLOOKUP($A20,Round32[],5,FALSE), 0)</f>
        <v>0</v>
      </c>
      <c r="AJ20" s="4">
        <f>IFERROR(VLOOKUP($A20,Round33[],5,FALSE), 0)</f>
        <v>0</v>
      </c>
      <c r="AK20" s="4">
        <f>IFERROR(VLOOKUP($A20,Round34[],5,FALSE), 0)</f>
        <v>0</v>
      </c>
      <c r="AL20" s="4">
        <f>IFERROR(VLOOKUP($A20,Round35[],5,FALSE), 0)</f>
        <v>0</v>
      </c>
      <c r="AM20" s="4">
        <f>IFERROR(VLOOKUP($A20,Round36[],5,FALSE), 0)</f>
        <v>0</v>
      </c>
      <c r="AN20" s="4">
        <f>IFERROR(VLOOKUP($A20,Round37[],5,FALSE), 0)</f>
        <v>0</v>
      </c>
      <c r="AO20" s="4">
        <f>IFERROR(VLOOKUP($A20,Round38[],5,FALSE), 0)</f>
        <v>0</v>
      </c>
      <c r="AP20" s="4">
        <f>IFERROR(VLOOKUP($A20,Round39[],5,FALSE), 0)</f>
        <v>0</v>
      </c>
      <c r="AQ20" s="4">
        <f>IFERROR(VLOOKUP($A20,Round40[],5,FALSE), 0)</f>
        <v>0</v>
      </c>
      <c r="AR20" s="4">
        <f>IFERROR(VLOOKUP($A20,Round41[],5,FALSE), 0)</f>
        <v>0</v>
      </c>
      <c r="AS20" s="4">
        <f>IFERROR(VLOOKUP($A20,Round42[],5,FALSE), 0)</f>
        <v>0</v>
      </c>
      <c r="AT20" s="4">
        <f>IFERROR(VLOOKUP($A20,Round43[],5,FALSE), 0)</f>
        <v>0</v>
      </c>
      <c r="AU20" s="4">
        <f>IFERROR(VLOOKUP($A20,Round44[],5,FALSE), 0)</f>
        <v>0</v>
      </c>
      <c r="AV20" s="4">
        <f>IFERROR(VLOOKUP($A20,Round45[],5,FALSE), 0)</f>
        <v>0</v>
      </c>
      <c r="AW20" s="4">
        <f>IFERROR(VLOOKUP($A20,Round46[],5,FALSE), 0)</f>
        <v>0</v>
      </c>
      <c r="AX20" s="4">
        <f>IFERROR(VLOOKUP($A20,Round47[],5,FALSE), 0)</f>
        <v>0</v>
      </c>
      <c r="AY20" s="4">
        <f>IFERROR(VLOOKUP($A20,Round48[],5,FALSE), 0)</f>
        <v>0</v>
      </c>
      <c r="AZ20" s="4">
        <f>IFERROR(VLOOKUP($A20,Round49[],5,FALSE), 0)</f>
        <v>0</v>
      </c>
      <c r="BA20" s="4">
        <f>IFERROR(VLOOKUP($A20,Round50[],5,FALSE), 0)</f>
        <v>0</v>
      </c>
      <c r="BB20" s="4">
        <f>IFERROR(VLOOKUP($A20,Round51[],5,FALSE), 0)</f>
        <v>0</v>
      </c>
      <c r="BC20" s="4">
        <f>IFERROR(VLOOKUP($A20,Round52[],5,FALSE), 0)</f>
        <v>0</v>
      </c>
      <c r="BD20" s="4">
        <f>IFERROR(VLOOKUP($A20,Round53[],5,FALSE), 0)</f>
        <v>0</v>
      </c>
      <c r="BE20" s="4">
        <f>IFERROR(VLOOKUP($A20,Round54[],5,FALSE), 0)</f>
        <v>0</v>
      </c>
      <c r="BF20" s="4">
        <f>IFERROR(VLOOKUP($A20,Round55[],5,FALSE), 0)</f>
        <v>0</v>
      </c>
      <c r="BG20" s="4">
        <f>IFERROR(VLOOKUP($A20,Round56[],5,FALSE), 0)</f>
        <v>0</v>
      </c>
      <c r="BH20" s="4">
        <f>IFERROR(VLOOKUP($A20,Round57[],5,FALSE), 0)</f>
        <v>0</v>
      </c>
      <c r="BI20" s="4">
        <f>IFERROR(VLOOKUP($A20,Round58[],5,FALSE), 0)</f>
        <v>0</v>
      </c>
      <c r="BJ20" s="4">
        <f>IFERROR(VLOOKUP($A20,Round59[],5,FALSE), 0)</f>
        <v>0</v>
      </c>
      <c r="BK20" s="4">
        <f>IFERROR(VLOOKUP($A20,Round60[],5,FALSE), 0)</f>
        <v>0</v>
      </c>
    </row>
    <row r="21" spans="1:63" ht="22.5" x14ac:dyDescent="0.25">
      <c r="A21" s="1">
        <v>29570</v>
      </c>
      <c r="B21" s="5" t="s">
        <v>109</v>
      </c>
      <c r="C21" s="7">
        <f xml:space="preserve"> SUM(TotalPoints[[#This Row],[دور 1]:[دور 60]])</f>
        <v>4</v>
      </c>
      <c r="D21" s="4">
        <f>IFERROR(VLOOKUP($A21,Round01[],5,FALSE), 0)</f>
        <v>2</v>
      </c>
      <c r="E21" s="4">
        <f>IFERROR(VLOOKUP($A21,Round02[],5,FALSE), 0)</f>
        <v>0</v>
      </c>
      <c r="F21" s="4">
        <f>IFERROR(VLOOKUP($A21,Round03[],5,FALSE), 0)</f>
        <v>2</v>
      </c>
      <c r="G21" s="4">
        <f>IFERROR(VLOOKUP($A21,Round04[],5,FALSE), 0)</f>
        <v>0</v>
      </c>
      <c r="H21" s="4">
        <f>IFERROR(VLOOKUP($A21,Round05[],5,FALSE), 0)</f>
        <v>0</v>
      </c>
      <c r="I21" s="4">
        <f>IFERROR(VLOOKUP($A21,Round06[],5,FALSE), 0)</f>
        <v>0</v>
      </c>
      <c r="J21" s="4">
        <f>IFERROR(VLOOKUP($A21,Round07[],5,FALSE), 0)</f>
        <v>0</v>
      </c>
      <c r="K21" s="4">
        <f>IFERROR(VLOOKUP($A21,Round08[],5,FALSE), 0)</f>
        <v>0</v>
      </c>
      <c r="L21" s="4">
        <f>IFERROR(VLOOKUP($A21,Round09[],5,FALSE), 0)</f>
        <v>0</v>
      </c>
      <c r="M21" s="4">
        <f>IFERROR(VLOOKUP($A21,Round10[],5,FALSE), 0)</f>
        <v>0</v>
      </c>
      <c r="N21" s="4">
        <f>IFERROR(VLOOKUP($A21,Round11[],5,FALSE), 0)</f>
        <v>0</v>
      </c>
      <c r="O21" s="4">
        <f>IFERROR(VLOOKUP($A21,Round12[],5,FALSE), 0)</f>
        <v>0</v>
      </c>
      <c r="P21" s="4">
        <f>IFERROR(VLOOKUP($A21,Round13[],5,FALSE), 0)</f>
        <v>0</v>
      </c>
      <c r="Q21" s="4">
        <f>IFERROR(VLOOKUP($A21,Round14[],5,FALSE), 0)</f>
        <v>0</v>
      </c>
      <c r="R21" s="4">
        <f>IFERROR(VLOOKUP($A21,Round15[],5,FALSE), 0)</f>
        <v>0</v>
      </c>
      <c r="S21" s="4">
        <f>IFERROR(VLOOKUP($A21,Round16[],5,FALSE), 0)</f>
        <v>0</v>
      </c>
      <c r="T21" s="4">
        <f>IFERROR(VLOOKUP($A21,Round17[],5,FALSE), 0)</f>
        <v>0</v>
      </c>
      <c r="U21" s="4">
        <f>IFERROR(VLOOKUP($A21,Round18[],5,FALSE), 0)</f>
        <v>0</v>
      </c>
      <c r="V21" s="4">
        <f>IFERROR(VLOOKUP($A21,Round19[],5,FALSE), 0)</f>
        <v>0</v>
      </c>
      <c r="W21" s="4">
        <f>IFERROR(VLOOKUP($A21,Round20[],5,FALSE), 0)</f>
        <v>0</v>
      </c>
      <c r="X21" s="4">
        <f>IFERROR(VLOOKUP($A21,Round21[],5,FALSE), 0)</f>
        <v>0</v>
      </c>
      <c r="Y21" s="4">
        <f>IFERROR(VLOOKUP($A21,Round22[],5,FALSE), 0)</f>
        <v>0</v>
      </c>
      <c r="Z21" s="4">
        <f>IFERROR(VLOOKUP($A21,Round23[],5,FALSE), 0)</f>
        <v>0</v>
      </c>
      <c r="AA21" s="4">
        <f>IFERROR(VLOOKUP($A21,Round24[],5,FALSE), 0)</f>
        <v>0</v>
      </c>
      <c r="AB21" s="4">
        <f>IFERROR(VLOOKUP($A21,Round25[],5,FALSE), 0)</f>
        <v>0</v>
      </c>
      <c r="AC21" s="4">
        <f>IFERROR(VLOOKUP($A21,Round26[],5,FALSE), 0)</f>
        <v>0</v>
      </c>
      <c r="AD21" s="4">
        <f>IFERROR(VLOOKUP($A21,Round27[],5,FALSE), 0)</f>
        <v>0</v>
      </c>
      <c r="AE21" s="4">
        <f>IFERROR(VLOOKUP($A21,Round28[],5,FALSE), 0)</f>
        <v>0</v>
      </c>
      <c r="AF21" s="4">
        <f>IFERROR(VLOOKUP($A21,Round29[],5,FALSE), 0)</f>
        <v>0</v>
      </c>
      <c r="AG21" s="4">
        <f>IFERROR(VLOOKUP($A21,Round30[],5,FALSE), 0)</f>
        <v>0</v>
      </c>
      <c r="AH21" s="4">
        <f>IFERROR(VLOOKUP($A21,Round31[],5,FALSE), 0)</f>
        <v>0</v>
      </c>
      <c r="AI21" s="4">
        <f>IFERROR(VLOOKUP($A21,Round32[],5,FALSE), 0)</f>
        <v>0</v>
      </c>
      <c r="AJ21" s="4">
        <f>IFERROR(VLOOKUP($A21,Round33[],5,FALSE), 0)</f>
        <v>0</v>
      </c>
      <c r="AK21" s="4">
        <f>IFERROR(VLOOKUP($A21,Round34[],5,FALSE), 0)</f>
        <v>0</v>
      </c>
      <c r="AL21" s="4">
        <f>IFERROR(VLOOKUP($A21,Round35[],5,FALSE), 0)</f>
        <v>0</v>
      </c>
      <c r="AM21" s="4">
        <f>IFERROR(VLOOKUP($A21,Round36[],5,FALSE), 0)</f>
        <v>0</v>
      </c>
      <c r="AN21" s="4">
        <f>IFERROR(VLOOKUP($A21,Round37[],5,FALSE), 0)</f>
        <v>0</v>
      </c>
      <c r="AO21" s="4">
        <f>IFERROR(VLOOKUP($A21,Round38[],5,FALSE), 0)</f>
        <v>0</v>
      </c>
      <c r="AP21" s="4">
        <f>IFERROR(VLOOKUP($A21,Round39[],5,FALSE), 0)</f>
        <v>0</v>
      </c>
      <c r="AQ21" s="4">
        <f>IFERROR(VLOOKUP($A21,Round40[],5,FALSE), 0)</f>
        <v>0</v>
      </c>
      <c r="AR21" s="4">
        <f>IFERROR(VLOOKUP($A21,Round41[],5,FALSE), 0)</f>
        <v>0</v>
      </c>
      <c r="AS21" s="4">
        <f>IFERROR(VLOOKUP($A21,Round42[],5,FALSE), 0)</f>
        <v>0</v>
      </c>
      <c r="AT21" s="4">
        <f>IFERROR(VLOOKUP($A21,Round43[],5,FALSE), 0)</f>
        <v>0</v>
      </c>
      <c r="AU21" s="4">
        <f>IFERROR(VLOOKUP($A21,Round44[],5,FALSE), 0)</f>
        <v>0</v>
      </c>
      <c r="AV21" s="4">
        <f>IFERROR(VLOOKUP($A21,Round45[],5,FALSE), 0)</f>
        <v>0</v>
      </c>
      <c r="AW21" s="4">
        <f>IFERROR(VLOOKUP($A21,Round46[],5,FALSE), 0)</f>
        <v>0</v>
      </c>
      <c r="AX21" s="4">
        <f>IFERROR(VLOOKUP($A21,Round47[],5,FALSE), 0)</f>
        <v>0</v>
      </c>
      <c r="AY21" s="4">
        <f>IFERROR(VLOOKUP($A21,Round48[],5,FALSE), 0)</f>
        <v>0</v>
      </c>
      <c r="AZ21" s="4">
        <f>IFERROR(VLOOKUP($A21,Round49[],5,FALSE), 0)</f>
        <v>0</v>
      </c>
      <c r="BA21" s="4">
        <f>IFERROR(VLOOKUP($A21,Round50[],5,FALSE), 0)</f>
        <v>0</v>
      </c>
      <c r="BB21" s="4">
        <f>IFERROR(VLOOKUP($A21,Round51[],5,FALSE), 0)</f>
        <v>0</v>
      </c>
      <c r="BC21" s="4">
        <f>IFERROR(VLOOKUP($A21,Round52[],5,FALSE), 0)</f>
        <v>0</v>
      </c>
      <c r="BD21" s="4">
        <f>IFERROR(VLOOKUP($A21,Round53[],5,FALSE), 0)</f>
        <v>0</v>
      </c>
      <c r="BE21" s="4">
        <f>IFERROR(VLOOKUP($A21,Round54[],5,FALSE), 0)</f>
        <v>0</v>
      </c>
      <c r="BF21" s="4">
        <f>IFERROR(VLOOKUP($A21,Round55[],5,FALSE), 0)</f>
        <v>0</v>
      </c>
      <c r="BG21" s="4">
        <f>IFERROR(VLOOKUP($A21,Round56[],5,FALSE), 0)</f>
        <v>0</v>
      </c>
      <c r="BH21" s="4">
        <f>IFERROR(VLOOKUP($A21,Round57[],5,FALSE), 0)</f>
        <v>0</v>
      </c>
      <c r="BI21" s="4">
        <f>IFERROR(VLOOKUP($A21,Round58[],5,FALSE), 0)</f>
        <v>0</v>
      </c>
      <c r="BJ21" s="4">
        <f>IFERROR(VLOOKUP($A21,Round59[],5,FALSE), 0)</f>
        <v>0</v>
      </c>
      <c r="BK21" s="4">
        <f>IFERROR(VLOOKUP($A21,Round60[],5,FALSE), 0)</f>
        <v>0</v>
      </c>
    </row>
    <row r="22" spans="1:63" ht="22.5" x14ac:dyDescent="0.25">
      <c r="A22" s="1">
        <v>26298</v>
      </c>
      <c r="B22" s="5" t="s">
        <v>146</v>
      </c>
      <c r="C22" s="7">
        <f xml:space="preserve"> SUM(TotalPoints[[#This Row],[دور 1]:[دور 60]])</f>
        <v>4</v>
      </c>
      <c r="D22" s="4">
        <f>IFERROR(VLOOKUP($A22,Round01[],5,FALSE), 0)</f>
        <v>2</v>
      </c>
      <c r="E22" s="4">
        <f>IFERROR(VLOOKUP($A22,Round02[],5,FALSE), 0)</f>
        <v>0</v>
      </c>
      <c r="F22" s="4">
        <f>IFERROR(VLOOKUP($A22,Round03[],5,FALSE), 0)</f>
        <v>2</v>
      </c>
      <c r="G22" s="4">
        <f>IFERROR(VLOOKUP($A22,Round04[],5,FALSE), 0)</f>
        <v>0</v>
      </c>
      <c r="H22" s="4">
        <f>IFERROR(VLOOKUP($A22,Round05[],5,FALSE), 0)</f>
        <v>0</v>
      </c>
      <c r="I22" s="4">
        <f>IFERROR(VLOOKUP($A22,Round06[],5,FALSE), 0)</f>
        <v>0</v>
      </c>
      <c r="J22" s="4">
        <f>IFERROR(VLOOKUP($A22,Round07[],5,FALSE), 0)</f>
        <v>0</v>
      </c>
      <c r="K22" s="4">
        <f>IFERROR(VLOOKUP($A22,Round08[],5,FALSE), 0)</f>
        <v>0</v>
      </c>
      <c r="L22" s="4">
        <f>IFERROR(VLOOKUP($A22,Round09[],5,FALSE), 0)</f>
        <v>0</v>
      </c>
      <c r="M22" s="4">
        <f>IFERROR(VLOOKUP($A22,Round10[],5,FALSE), 0)</f>
        <v>0</v>
      </c>
      <c r="N22" s="4">
        <f>IFERROR(VLOOKUP($A22,Round11[],5,FALSE), 0)</f>
        <v>0</v>
      </c>
      <c r="O22" s="4">
        <f>IFERROR(VLOOKUP($A22,Round12[],5,FALSE), 0)</f>
        <v>0</v>
      </c>
      <c r="P22" s="4">
        <f>IFERROR(VLOOKUP($A22,Round13[],5,FALSE), 0)</f>
        <v>0</v>
      </c>
      <c r="Q22" s="4">
        <f>IFERROR(VLOOKUP($A22,Round14[],5,FALSE), 0)</f>
        <v>0</v>
      </c>
      <c r="R22" s="4">
        <f>IFERROR(VLOOKUP($A22,Round15[],5,FALSE), 0)</f>
        <v>0</v>
      </c>
      <c r="S22" s="4">
        <f>IFERROR(VLOOKUP($A22,Round16[],5,FALSE), 0)</f>
        <v>0</v>
      </c>
      <c r="T22" s="4">
        <f>IFERROR(VLOOKUP($A22,Round17[],5,FALSE), 0)</f>
        <v>0</v>
      </c>
      <c r="U22" s="4">
        <f>IFERROR(VLOOKUP($A22,Round18[],5,FALSE), 0)</f>
        <v>0</v>
      </c>
      <c r="V22" s="4">
        <f>IFERROR(VLOOKUP($A22,Round19[],5,FALSE), 0)</f>
        <v>0</v>
      </c>
      <c r="W22" s="4">
        <f>IFERROR(VLOOKUP($A22,Round20[],5,FALSE), 0)</f>
        <v>0</v>
      </c>
      <c r="X22" s="4">
        <f>IFERROR(VLOOKUP($A22,Round21[],5,FALSE), 0)</f>
        <v>0</v>
      </c>
      <c r="Y22" s="4">
        <f>IFERROR(VLOOKUP($A22,Round22[],5,FALSE), 0)</f>
        <v>0</v>
      </c>
      <c r="Z22" s="4">
        <f>IFERROR(VLOOKUP($A22,Round23[],5,FALSE), 0)</f>
        <v>0</v>
      </c>
      <c r="AA22" s="4">
        <f>IFERROR(VLOOKUP($A22,Round24[],5,FALSE), 0)</f>
        <v>0</v>
      </c>
      <c r="AB22" s="4">
        <f>IFERROR(VLOOKUP($A22,Round25[],5,FALSE), 0)</f>
        <v>0</v>
      </c>
      <c r="AC22" s="4">
        <f>IFERROR(VLOOKUP($A22,Round26[],5,FALSE), 0)</f>
        <v>0</v>
      </c>
      <c r="AD22" s="4">
        <f>IFERROR(VLOOKUP($A22,Round27[],5,FALSE), 0)</f>
        <v>0</v>
      </c>
      <c r="AE22" s="4">
        <f>IFERROR(VLOOKUP($A22,Round28[],5,FALSE), 0)</f>
        <v>0</v>
      </c>
      <c r="AF22" s="4">
        <f>IFERROR(VLOOKUP($A22,Round29[],5,FALSE), 0)</f>
        <v>0</v>
      </c>
      <c r="AG22" s="4">
        <f>IFERROR(VLOOKUP($A22,Round30[],5,FALSE), 0)</f>
        <v>0</v>
      </c>
      <c r="AH22" s="4">
        <f>IFERROR(VLOOKUP($A22,Round31[],5,FALSE), 0)</f>
        <v>0</v>
      </c>
      <c r="AI22" s="4">
        <f>IFERROR(VLOOKUP($A22,Round32[],5,FALSE), 0)</f>
        <v>0</v>
      </c>
      <c r="AJ22" s="4">
        <f>IFERROR(VLOOKUP($A22,Round33[],5,FALSE), 0)</f>
        <v>0</v>
      </c>
      <c r="AK22" s="4">
        <f>IFERROR(VLOOKUP($A22,Round34[],5,FALSE), 0)</f>
        <v>0</v>
      </c>
      <c r="AL22" s="4">
        <f>IFERROR(VLOOKUP($A22,Round35[],5,FALSE), 0)</f>
        <v>0</v>
      </c>
      <c r="AM22" s="4">
        <f>IFERROR(VLOOKUP($A22,Round36[],5,FALSE), 0)</f>
        <v>0</v>
      </c>
      <c r="AN22" s="4">
        <f>IFERROR(VLOOKUP($A22,Round37[],5,FALSE), 0)</f>
        <v>0</v>
      </c>
      <c r="AO22" s="4">
        <f>IFERROR(VLOOKUP($A22,Round38[],5,FALSE), 0)</f>
        <v>0</v>
      </c>
      <c r="AP22" s="4">
        <f>IFERROR(VLOOKUP($A22,Round39[],5,FALSE), 0)</f>
        <v>0</v>
      </c>
      <c r="AQ22" s="4">
        <f>IFERROR(VLOOKUP($A22,Round40[],5,FALSE), 0)</f>
        <v>0</v>
      </c>
      <c r="AR22" s="4">
        <f>IFERROR(VLOOKUP($A22,Round41[],5,FALSE), 0)</f>
        <v>0</v>
      </c>
      <c r="AS22" s="4">
        <f>IFERROR(VLOOKUP($A22,Round42[],5,FALSE), 0)</f>
        <v>0</v>
      </c>
      <c r="AT22" s="4">
        <f>IFERROR(VLOOKUP($A22,Round43[],5,FALSE), 0)</f>
        <v>0</v>
      </c>
      <c r="AU22" s="4">
        <f>IFERROR(VLOOKUP($A22,Round44[],5,FALSE), 0)</f>
        <v>0</v>
      </c>
      <c r="AV22" s="4">
        <f>IFERROR(VLOOKUP($A22,Round45[],5,FALSE), 0)</f>
        <v>0</v>
      </c>
      <c r="AW22" s="4">
        <f>IFERROR(VLOOKUP($A22,Round46[],5,FALSE), 0)</f>
        <v>0</v>
      </c>
      <c r="AX22" s="4">
        <f>IFERROR(VLOOKUP($A22,Round47[],5,FALSE), 0)</f>
        <v>0</v>
      </c>
      <c r="AY22" s="4">
        <f>IFERROR(VLOOKUP($A22,Round48[],5,FALSE), 0)</f>
        <v>0</v>
      </c>
      <c r="AZ22" s="4">
        <f>IFERROR(VLOOKUP($A22,Round49[],5,FALSE), 0)</f>
        <v>0</v>
      </c>
      <c r="BA22" s="4">
        <f>IFERROR(VLOOKUP($A22,Round50[],5,FALSE), 0)</f>
        <v>0</v>
      </c>
      <c r="BB22" s="4">
        <f>IFERROR(VLOOKUP($A22,Round51[],5,FALSE), 0)</f>
        <v>0</v>
      </c>
      <c r="BC22" s="4">
        <f>IFERROR(VLOOKUP($A22,Round52[],5,FALSE), 0)</f>
        <v>0</v>
      </c>
      <c r="BD22" s="4">
        <f>IFERROR(VLOOKUP($A22,Round53[],5,FALSE), 0)</f>
        <v>0</v>
      </c>
      <c r="BE22" s="4">
        <f>IFERROR(VLOOKUP($A22,Round54[],5,FALSE), 0)</f>
        <v>0</v>
      </c>
      <c r="BF22" s="4">
        <f>IFERROR(VLOOKUP($A22,Round55[],5,FALSE), 0)</f>
        <v>0</v>
      </c>
      <c r="BG22" s="4">
        <f>IFERROR(VLOOKUP($A22,Round56[],5,FALSE), 0)</f>
        <v>0</v>
      </c>
      <c r="BH22" s="4">
        <f>IFERROR(VLOOKUP($A22,Round57[],5,FALSE), 0)</f>
        <v>0</v>
      </c>
      <c r="BI22" s="4">
        <f>IFERROR(VLOOKUP($A22,Round58[],5,FALSE), 0)</f>
        <v>0</v>
      </c>
      <c r="BJ22" s="4">
        <f>IFERROR(VLOOKUP($A22,Round59[],5,FALSE), 0)</f>
        <v>0</v>
      </c>
      <c r="BK22" s="4">
        <f>IFERROR(VLOOKUP($A22,Round60[],5,FALSE), 0)</f>
        <v>0</v>
      </c>
    </row>
    <row r="23" spans="1:63" ht="22.5" x14ac:dyDescent="0.25">
      <c r="A23" s="1">
        <v>22503</v>
      </c>
      <c r="B23" s="5" t="s">
        <v>93</v>
      </c>
      <c r="C23" s="7">
        <f xml:space="preserve"> SUM(TotalPoints[[#This Row],[دور 1]:[دور 60]])</f>
        <v>4</v>
      </c>
      <c r="D23" s="4">
        <f>IFERROR(VLOOKUP($A23,Round01[],5,FALSE), 0)</f>
        <v>2</v>
      </c>
      <c r="E23" s="4">
        <f>IFERROR(VLOOKUP($A23,Round02[],5,FALSE), 0)</f>
        <v>0</v>
      </c>
      <c r="F23" s="4">
        <f>IFERROR(VLOOKUP($A23,Round03[],5,FALSE), 0)</f>
        <v>2</v>
      </c>
      <c r="G23" s="4">
        <f>IFERROR(VLOOKUP($A23,Round04[],5,FALSE), 0)</f>
        <v>0</v>
      </c>
      <c r="H23" s="4">
        <f>IFERROR(VLOOKUP($A23,Round05[],5,FALSE), 0)</f>
        <v>0</v>
      </c>
      <c r="I23" s="4">
        <f>IFERROR(VLOOKUP($A23,Round06[],5,FALSE), 0)</f>
        <v>0</v>
      </c>
      <c r="J23" s="1">
        <f>IFERROR(VLOOKUP($A23,Round07[],5,FALSE), 0)</f>
        <v>0</v>
      </c>
      <c r="K23" s="1">
        <f>IFERROR(VLOOKUP($A23,Round08[],5,FALSE), 0)</f>
        <v>0</v>
      </c>
      <c r="L23" s="1">
        <f>IFERROR(VLOOKUP($A23,Round09[],5,FALSE), 0)</f>
        <v>0</v>
      </c>
      <c r="M23" s="1">
        <f>IFERROR(VLOOKUP($A23,Round10[],5,FALSE), 0)</f>
        <v>0</v>
      </c>
      <c r="N23" s="1">
        <f>IFERROR(VLOOKUP($A23,Round11[],5,FALSE), 0)</f>
        <v>0</v>
      </c>
      <c r="O23" s="1">
        <f>IFERROR(VLOOKUP($A23,Round12[],5,FALSE), 0)</f>
        <v>0</v>
      </c>
      <c r="P23" s="1">
        <f>IFERROR(VLOOKUP($A23,Round13[],5,FALSE), 0)</f>
        <v>0</v>
      </c>
      <c r="Q23" s="1">
        <f>IFERROR(VLOOKUP($A23,Round14[],5,FALSE), 0)</f>
        <v>0</v>
      </c>
      <c r="R23" s="1">
        <f>IFERROR(VLOOKUP($A23,Round15[],5,FALSE), 0)</f>
        <v>0</v>
      </c>
      <c r="S23" s="1">
        <f>IFERROR(VLOOKUP($A23,Round16[],5,FALSE), 0)</f>
        <v>0</v>
      </c>
      <c r="T23" s="1">
        <f>IFERROR(VLOOKUP($A23,Round17[],5,FALSE), 0)</f>
        <v>0</v>
      </c>
      <c r="U23" s="1">
        <f>IFERROR(VLOOKUP($A23,Round18[],5,FALSE), 0)</f>
        <v>0</v>
      </c>
      <c r="V23" s="1">
        <f>IFERROR(VLOOKUP($A23,Round19[],5,FALSE), 0)</f>
        <v>0</v>
      </c>
      <c r="W23" s="1">
        <f>IFERROR(VLOOKUP($A23,Round20[],5,FALSE), 0)</f>
        <v>0</v>
      </c>
      <c r="X23" s="1">
        <f>IFERROR(VLOOKUP($A23,Round21[],5,FALSE), 0)</f>
        <v>0</v>
      </c>
      <c r="Y23" s="1">
        <f>IFERROR(VLOOKUP($A23,Round22[],5,FALSE), 0)</f>
        <v>0</v>
      </c>
      <c r="Z23" s="1">
        <f>IFERROR(VLOOKUP($A23,Round23[],5,FALSE), 0)</f>
        <v>0</v>
      </c>
      <c r="AA23" s="1">
        <f>IFERROR(VLOOKUP($A23,Round24[],5,FALSE), 0)</f>
        <v>0</v>
      </c>
      <c r="AB23" s="1">
        <f>IFERROR(VLOOKUP($A23,Round25[],5,FALSE), 0)</f>
        <v>0</v>
      </c>
      <c r="AC23" s="1">
        <f>IFERROR(VLOOKUP($A23,Round26[],5,FALSE), 0)</f>
        <v>0</v>
      </c>
      <c r="AD23" s="1">
        <f>IFERROR(VLOOKUP($A23,Round27[],5,FALSE), 0)</f>
        <v>0</v>
      </c>
      <c r="AE23" s="1">
        <f>IFERROR(VLOOKUP($A23,Round28[],5,FALSE), 0)</f>
        <v>0</v>
      </c>
      <c r="AF23" s="1">
        <f>IFERROR(VLOOKUP($A23,Round29[],5,FALSE), 0)</f>
        <v>0</v>
      </c>
      <c r="AG23" s="1">
        <f>IFERROR(VLOOKUP($A23,Round30[],5,FALSE), 0)</f>
        <v>0</v>
      </c>
      <c r="AH23" s="1">
        <f>IFERROR(VLOOKUP($A23,Round31[],5,FALSE), 0)</f>
        <v>0</v>
      </c>
      <c r="AI23" s="1">
        <f>IFERROR(VLOOKUP($A23,Round32[],5,FALSE), 0)</f>
        <v>0</v>
      </c>
      <c r="AJ23" s="1">
        <f>IFERROR(VLOOKUP($A23,Round33[],5,FALSE), 0)</f>
        <v>0</v>
      </c>
      <c r="AK23" s="1">
        <f>IFERROR(VLOOKUP($A23,Round34[],5,FALSE), 0)</f>
        <v>0</v>
      </c>
      <c r="AL23" s="1">
        <f>IFERROR(VLOOKUP($A23,Round35[],5,FALSE), 0)</f>
        <v>0</v>
      </c>
      <c r="AM23" s="1">
        <f>IFERROR(VLOOKUP($A23,Round36[],5,FALSE), 0)</f>
        <v>0</v>
      </c>
      <c r="AN23" s="1">
        <f>IFERROR(VLOOKUP($A23,Round37[],5,FALSE), 0)</f>
        <v>0</v>
      </c>
      <c r="AO23" s="1">
        <f>IFERROR(VLOOKUP($A23,Round38[],5,FALSE), 0)</f>
        <v>0</v>
      </c>
      <c r="AP23" s="1">
        <f>IFERROR(VLOOKUP($A23,Round39[],5,FALSE), 0)</f>
        <v>0</v>
      </c>
      <c r="AQ23" s="1">
        <f>IFERROR(VLOOKUP($A23,Round40[],5,FALSE), 0)</f>
        <v>0</v>
      </c>
      <c r="AR23" s="1">
        <f>IFERROR(VLOOKUP($A23,Round41[],5,FALSE), 0)</f>
        <v>0</v>
      </c>
      <c r="AS23" s="1">
        <f>IFERROR(VLOOKUP($A23,Round42[],5,FALSE), 0)</f>
        <v>0</v>
      </c>
      <c r="AT23" s="1">
        <f>IFERROR(VLOOKUP($A23,Round43[],5,FALSE), 0)</f>
        <v>0</v>
      </c>
      <c r="AU23" s="1">
        <f>IFERROR(VLOOKUP($A23,Round44[],5,FALSE), 0)</f>
        <v>0</v>
      </c>
      <c r="AV23" s="1">
        <f>IFERROR(VLOOKUP($A23,Round45[],5,FALSE), 0)</f>
        <v>0</v>
      </c>
      <c r="AW23" s="1">
        <f>IFERROR(VLOOKUP($A23,Round46[],5,FALSE), 0)</f>
        <v>0</v>
      </c>
      <c r="AX23" s="1">
        <f>IFERROR(VLOOKUP($A23,Round47[],5,FALSE), 0)</f>
        <v>0</v>
      </c>
      <c r="AY23" s="1">
        <f>IFERROR(VLOOKUP($A23,Round48[],5,FALSE), 0)</f>
        <v>0</v>
      </c>
      <c r="AZ23" s="1">
        <f>IFERROR(VLOOKUP($A23,Round49[],5,FALSE), 0)</f>
        <v>0</v>
      </c>
      <c r="BA23" s="1">
        <f>IFERROR(VLOOKUP($A23,Round50[],5,FALSE), 0)</f>
        <v>0</v>
      </c>
      <c r="BB23" s="1">
        <f>IFERROR(VLOOKUP($A23,Round51[],5,FALSE), 0)</f>
        <v>0</v>
      </c>
      <c r="BC23" s="1">
        <f>IFERROR(VLOOKUP($A23,Round52[],5,FALSE), 0)</f>
        <v>0</v>
      </c>
      <c r="BD23" s="1">
        <f>IFERROR(VLOOKUP($A23,Round53[],5,FALSE), 0)</f>
        <v>0</v>
      </c>
      <c r="BE23" s="1">
        <f>IFERROR(VLOOKUP($A23,Round54[],5,FALSE), 0)</f>
        <v>0</v>
      </c>
      <c r="BF23" s="1">
        <f>IFERROR(VLOOKUP($A23,Round55[],5,FALSE), 0)</f>
        <v>0</v>
      </c>
      <c r="BG23" s="1">
        <f>IFERROR(VLOOKUP($A23,Round56[],5,FALSE), 0)</f>
        <v>0</v>
      </c>
      <c r="BH23" s="1">
        <f>IFERROR(VLOOKUP($A23,Round57[],5,FALSE), 0)</f>
        <v>0</v>
      </c>
      <c r="BI23" s="1">
        <f>IFERROR(VLOOKUP($A23,Round58[],5,FALSE), 0)</f>
        <v>0</v>
      </c>
      <c r="BJ23" s="1">
        <f>IFERROR(VLOOKUP($A23,Round59[],5,FALSE), 0)</f>
        <v>0</v>
      </c>
      <c r="BK23" s="1">
        <f>IFERROR(VLOOKUP($A23,Round60[],5,FALSE), 0)</f>
        <v>0</v>
      </c>
    </row>
    <row r="24" spans="1:63" ht="22.5" x14ac:dyDescent="0.25">
      <c r="A24" s="1">
        <v>29558</v>
      </c>
      <c r="B24" s="5" t="s">
        <v>89</v>
      </c>
      <c r="C24" s="7">
        <f xml:space="preserve"> SUM(TotalPoints[[#This Row],[دور 1]:[دور 60]])</f>
        <v>3</v>
      </c>
      <c r="D24" s="4">
        <f>IFERROR(VLOOKUP($A24,Round01[],5,FALSE), 0)</f>
        <v>3</v>
      </c>
      <c r="E24" s="4">
        <f>IFERROR(VLOOKUP($A24,Round02[],5,FALSE), 0)</f>
        <v>0</v>
      </c>
      <c r="F24" s="4">
        <f>IFERROR(VLOOKUP($A24,Round03[],5,FALSE), 0)</f>
        <v>0</v>
      </c>
      <c r="G24" s="4">
        <f>IFERROR(VLOOKUP($A24,Round04[],5,FALSE), 0)</f>
        <v>0</v>
      </c>
      <c r="H24" s="4">
        <f>IFERROR(VLOOKUP($A24,Round05[],5,FALSE), 0)</f>
        <v>0</v>
      </c>
      <c r="I24" s="4">
        <f>IFERROR(VLOOKUP($A24,Round06[],5,FALSE), 0)</f>
        <v>0</v>
      </c>
      <c r="J24" s="4">
        <f>IFERROR(VLOOKUP($A24,Round07[],5,FALSE), 0)</f>
        <v>0</v>
      </c>
      <c r="K24" s="4">
        <f>IFERROR(VLOOKUP($A24,Round08[],5,FALSE), 0)</f>
        <v>0</v>
      </c>
      <c r="L24" s="4">
        <f>IFERROR(VLOOKUP($A24,Round09[],5,FALSE), 0)</f>
        <v>0</v>
      </c>
      <c r="M24" s="4">
        <f>IFERROR(VLOOKUP($A24,Round10[],5,FALSE), 0)</f>
        <v>0</v>
      </c>
      <c r="N24" s="4">
        <f>IFERROR(VLOOKUP($A24,Round11[],5,FALSE), 0)</f>
        <v>0</v>
      </c>
      <c r="O24" s="4">
        <f>IFERROR(VLOOKUP($A24,Round12[],5,FALSE), 0)</f>
        <v>0</v>
      </c>
      <c r="P24" s="4">
        <f>IFERROR(VLOOKUP($A24,Round13[],5,FALSE), 0)</f>
        <v>0</v>
      </c>
      <c r="Q24" s="4">
        <f>IFERROR(VLOOKUP($A24,Round14[],5,FALSE), 0)</f>
        <v>0</v>
      </c>
      <c r="R24" s="4">
        <f>IFERROR(VLOOKUP($A24,Round15[],5,FALSE), 0)</f>
        <v>0</v>
      </c>
      <c r="S24" s="4">
        <f>IFERROR(VLOOKUP($A24,Round16[],5,FALSE), 0)</f>
        <v>0</v>
      </c>
      <c r="T24" s="4">
        <f>IFERROR(VLOOKUP($A24,Round17[],5,FALSE), 0)</f>
        <v>0</v>
      </c>
      <c r="U24" s="4">
        <f>IFERROR(VLOOKUP($A24,Round18[],5,FALSE), 0)</f>
        <v>0</v>
      </c>
      <c r="V24" s="4">
        <f>IFERROR(VLOOKUP($A24,Round19[],5,FALSE), 0)</f>
        <v>0</v>
      </c>
      <c r="W24" s="4">
        <f>IFERROR(VLOOKUP($A24,Round20[],5,FALSE), 0)</f>
        <v>0</v>
      </c>
      <c r="X24" s="4">
        <f>IFERROR(VLOOKUP($A24,Round21[],5,FALSE), 0)</f>
        <v>0</v>
      </c>
      <c r="Y24" s="4">
        <f>IFERROR(VLOOKUP($A24,Round22[],5,FALSE), 0)</f>
        <v>0</v>
      </c>
      <c r="Z24" s="4">
        <f>IFERROR(VLOOKUP($A24,Round23[],5,FALSE), 0)</f>
        <v>0</v>
      </c>
      <c r="AA24" s="4">
        <f>IFERROR(VLOOKUP($A24,Round24[],5,FALSE), 0)</f>
        <v>0</v>
      </c>
      <c r="AB24" s="4">
        <f>IFERROR(VLOOKUP($A24,Round25[],5,FALSE), 0)</f>
        <v>0</v>
      </c>
      <c r="AC24" s="4">
        <f>IFERROR(VLOOKUP($A24,Round26[],5,FALSE), 0)</f>
        <v>0</v>
      </c>
      <c r="AD24" s="4">
        <f>IFERROR(VLOOKUP($A24,Round27[],5,FALSE), 0)</f>
        <v>0</v>
      </c>
      <c r="AE24" s="4">
        <f>IFERROR(VLOOKUP($A24,Round28[],5,FALSE), 0)</f>
        <v>0</v>
      </c>
      <c r="AF24" s="4">
        <f>IFERROR(VLOOKUP($A24,Round29[],5,FALSE), 0)</f>
        <v>0</v>
      </c>
      <c r="AG24" s="4">
        <f>IFERROR(VLOOKUP($A24,Round30[],5,FALSE), 0)</f>
        <v>0</v>
      </c>
      <c r="AH24" s="4">
        <f>IFERROR(VLOOKUP($A24,Round31[],5,FALSE), 0)</f>
        <v>0</v>
      </c>
      <c r="AI24" s="4">
        <f>IFERROR(VLOOKUP($A24,Round32[],5,FALSE), 0)</f>
        <v>0</v>
      </c>
      <c r="AJ24" s="4">
        <f>IFERROR(VLOOKUP($A24,Round33[],5,FALSE), 0)</f>
        <v>0</v>
      </c>
      <c r="AK24" s="4">
        <f>IFERROR(VLOOKUP($A24,Round34[],5,FALSE), 0)</f>
        <v>0</v>
      </c>
      <c r="AL24" s="4">
        <f>IFERROR(VLOOKUP($A24,Round35[],5,FALSE), 0)</f>
        <v>0</v>
      </c>
      <c r="AM24" s="4">
        <f>IFERROR(VLOOKUP($A24,Round36[],5,FALSE), 0)</f>
        <v>0</v>
      </c>
      <c r="AN24" s="4">
        <f>IFERROR(VLOOKUP($A24,Round37[],5,FALSE), 0)</f>
        <v>0</v>
      </c>
      <c r="AO24" s="4">
        <f>IFERROR(VLOOKUP($A24,Round38[],5,FALSE), 0)</f>
        <v>0</v>
      </c>
      <c r="AP24" s="4">
        <f>IFERROR(VLOOKUP($A24,Round39[],5,FALSE), 0)</f>
        <v>0</v>
      </c>
      <c r="AQ24" s="4">
        <f>IFERROR(VLOOKUP($A24,Round40[],5,FALSE), 0)</f>
        <v>0</v>
      </c>
      <c r="AR24" s="4">
        <f>IFERROR(VLOOKUP($A24,Round41[],5,FALSE), 0)</f>
        <v>0</v>
      </c>
      <c r="AS24" s="4">
        <f>IFERROR(VLOOKUP($A24,Round42[],5,FALSE), 0)</f>
        <v>0</v>
      </c>
      <c r="AT24" s="4">
        <f>IFERROR(VLOOKUP($A24,Round43[],5,FALSE), 0)</f>
        <v>0</v>
      </c>
      <c r="AU24" s="4">
        <f>IFERROR(VLOOKUP($A24,Round44[],5,FALSE), 0)</f>
        <v>0</v>
      </c>
      <c r="AV24" s="4">
        <f>IFERROR(VLOOKUP($A24,Round45[],5,FALSE), 0)</f>
        <v>0</v>
      </c>
      <c r="AW24" s="4">
        <f>IFERROR(VLOOKUP($A24,Round46[],5,FALSE), 0)</f>
        <v>0</v>
      </c>
      <c r="AX24" s="4">
        <f>IFERROR(VLOOKUP($A24,Round47[],5,FALSE), 0)</f>
        <v>0</v>
      </c>
      <c r="AY24" s="4">
        <f>IFERROR(VLOOKUP($A24,Round48[],5,FALSE), 0)</f>
        <v>0</v>
      </c>
      <c r="AZ24" s="4">
        <f>IFERROR(VLOOKUP($A24,Round49[],5,FALSE), 0)</f>
        <v>0</v>
      </c>
      <c r="BA24" s="4">
        <f>IFERROR(VLOOKUP($A24,Round50[],5,FALSE), 0)</f>
        <v>0</v>
      </c>
      <c r="BB24" s="4">
        <f>IFERROR(VLOOKUP($A24,Round51[],5,FALSE), 0)</f>
        <v>0</v>
      </c>
      <c r="BC24" s="4">
        <f>IFERROR(VLOOKUP($A24,Round52[],5,FALSE), 0)</f>
        <v>0</v>
      </c>
      <c r="BD24" s="4">
        <f>IFERROR(VLOOKUP($A24,Round53[],5,FALSE), 0)</f>
        <v>0</v>
      </c>
      <c r="BE24" s="4">
        <f>IFERROR(VLOOKUP($A24,Round54[],5,FALSE), 0)</f>
        <v>0</v>
      </c>
      <c r="BF24" s="4">
        <f>IFERROR(VLOOKUP($A24,Round55[],5,FALSE), 0)</f>
        <v>0</v>
      </c>
      <c r="BG24" s="4">
        <f>IFERROR(VLOOKUP($A24,Round56[],5,FALSE), 0)</f>
        <v>0</v>
      </c>
      <c r="BH24" s="4">
        <f>IFERROR(VLOOKUP($A24,Round57[],5,FALSE), 0)</f>
        <v>0</v>
      </c>
      <c r="BI24" s="4">
        <f>IFERROR(VLOOKUP($A24,Round58[],5,FALSE), 0)</f>
        <v>0</v>
      </c>
      <c r="BJ24" s="4">
        <f>IFERROR(VLOOKUP($A24,Round59[],5,FALSE), 0)</f>
        <v>0</v>
      </c>
      <c r="BK24" s="4">
        <f>IFERROR(VLOOKUP($A24,Round60[],5,FALSE), 0)</f>
        <v>0</v>
      </c>
    </row>
    <row r="25" spans="1:63" ht="22.5" x14ac:dyDescent="0.25">
      <c r="A25" s="1">
        <v>29481</v>
      </c>
      <c r="B25" s="5" t="s">
        <v>80</v>
      </c>
      <c r="C25" s="7">
        <f xml:space="preserve"> SUM(TotalPoints[[#This Row],[دور 1]:[دور 60]])</f>
        <v>3</v>
      </c>
      <c r="D25" s="4">
        <f>IFERROR(VLOOKUP($A25,Round01[],5,FALSE), 0)</f>
        <v>3</v>
      </c>
      <c r="E25" s="4">
        <f>IFERROR(VLOOKUP($A25,Round02[],5,FALSE), 0)</f>
        <v>0</v>
      </c>
      <c r="F25" s="4">
        <f>IFERROR(VLOOKUP($A25,Round03[],5,FALSE), 0)</f>
        <v>0</v>
      </c>
      <c r="G25" s="4">
        <f>IFERROR(VLOOKUP($A25,Round04[],5,FALSE), 0)</f>
        <v>0</v>
      </c>
      <c r="H25" s="4">
        <f>IFERROR(VLOOKUP($A25,Round05[],5,FALSE), 0)</f>
        <v>0</v>
      </c>
      <c r="I25" s="4">
        <f>IFERROR(VLOOKUP($A25,Round06[],5,FALSE), 0)</f>
        <v>0</v>
      </c>
      <c r="J25" s="4">
        <f>IFERROR(VLOOKUP($A25,Round07[],5,FALSE), 0)</f>
        <v>0</v>
      </c>
      <c r="K25" s="4">
        <f>IFERROR(VLOOKUP($A25,Round08[],5,FALSE), 0)</f>
        <v>0</v>
      </c>
      <c r="L25" s="4">
        <f>IFERROR(VLOOKUP($A25,Round09[],5,FALSE), 0)</f>
        <v>0</v>
      </c>
      <c r="M25" s="4">
        <f>IFERROR(VLOOKUP($A25,Round10[],5,FALSE), 0)</f>
        <v>0</v>
      </c>
      <c r="N25" s="4">
        <f>IFERROR(VLOOKUP($A25,Round11[],5,FALSE), 0)</f>
        <v>0</v>
      </c>
      <c r="O25" s="4">
        <f>IFERROR(VLOOKUP($A25,Round12[],5,FALSE), 0)</f>
        <v>0</v>
      </c>
      <c r="P25" s="4">
        <f>IFERROR(VLOOKUP($A25,Round13[],5,FALSE), 0)</f>
        <v>0</v>
      </c>
      <c r="Q25" s="4">
        <f>IFERROR(VLOOKUP($A25,Round14[],5,FALSE), 0)</f>
        <v>0</v>
      </c>
      <c r="R25" s="4">
        <f>IFERROR(VLOOKUP($A25,Round15[],5,FALSE), 0)</f>
        <v>0</v>
      </c>
      <c r="S25" s="4">
        <f>IFERROR(VLOOKUP($A25,Round16[],5,FALSE), 0)</f>
        <v>0</v>
      </c>
      <c r="T25" s="4">
        <f>IFERROR(VLOOKUP($A25,Round17[],5,FALSE), 0)</f>
        <v>0</v>
      </c>
      <c r="U25" s="4">
        <f>IFERROR(VLOOKUP($A25,Round18[],5,FALSE), 0)</f>
        <v>0</v>
      </c>
      <c r="V25" s="4">
        <f>IFERROR(VLOOKUP($A25,Round19[],5,FALSE), 0)</f>
        <v>0</v>
      </c>
      <c r="W25" s="4">
        <f>IFERROR(VLOOKUP($A25,Round20[],5,FALSE), 0)</f>
        <v>0</v>
      </c>
      <c r="X25" s="4">
        <f>IFERROR(VLOOKUP($A25,Round21[],5,FALSE), 0)</f>
        <v>0</v>
      </c>
      <c r="Y25" s="4">
        <f>IFERROR(VLOOKUP($A25,Round22[],5,FALSE), 0)</f>
        <v>0</v>
      </c>
      <c r="Z25" s="4">
        <f>IFERROR(VLOOKUP($A25,Round23[],5,FALSE), 0)</f>
        <v>0</v>
      </c>
      <c r="AA25" s="4">
        <f>IFERROR(VLOOKUP($A25,Round24[],5,FALSE), 0)</f>
        <v>0</v>
      </c>
      <c r="AB25" s="4">
        <f>IFERROR(VLOOKUP($A25,Round25[],5,FALSE), 0)</f>
        <v>0</v>
      </c>
      <c r="AC25" s="4">
        <f>IFERROR(VLOOKUP($A25,Round26[],5,FALSE), 0)</f>
        <v>0</v>
      </c>
      <c r="AD25" s="4">
        <f>IFERROR(VLOOKUP($A25,Round27[],5,FALSE), 0)</f>
        <v>0</v>
      </c>
      <c r="AE25" s="4">
        <f>IFERROR(VLOOKUP($A25,Round28[],5,FALSE), 0)</f>
        <v>0</v>
      </c>
      <c r="AF25" s="4">
        <f>IFERROR(VLOOKUP($A25,Round29[],5,FALSE), 0)</f>
        <v>0</v>
      </c>
      <c r="AG25" s="4">
        <f>IFERROR(VLOOKUP($A25,Round30[],5,FALSE), 0)</f>
        <v>0</v>
      </c>
      <c r="AH25" s="4">
        <f>IFERROR(VLOOKUP($A25,Round31[],5,FALSE), 0)</f>
        <v>0</v>
      </c>
      <c r="AI25" s="4">
        <f>IFERROR(VLOOKUP($A25,Round32[],5,FALSE), 0)</f>
        <v>0</v>
      </c>
      <c r="AJ25" s="4">
        <f>IFERROR(VLOOKUP($A25,Round33[],5,FALSE), 0)</f>
        <v>0</v>
      </c>
      <c r="AK25" s="4">
        <f>IFERROR(VLOOKUP($A25,Round34[],5,FALSE), 0)</f>
        <v>0</v>
      </c>
      <c r="AL25" s="4">
        <f>IFERROR(VLOOKUP($A25,Round35[],5,FALSE), 0)</f>
        <v>0</v>
      </c>
      <c r="AM25" s="4">
        <f>IFERROR(VLOOKUP($A25,Round36[],5,FALSE), 0)</f>
        <v>0</v>
      </c>
      <c r="AN25" s="4">
        <f>IFERROR(VLOOKUP($A25,Round37[],5,FALSE), 0)</f>
        <v>0</v>
      </c>
      <c r="AO25" s="4">
        <f>IFERROR(VLOOKUP($A25,Round38[],5,FALSE), 0)</f>
        <v>0</v>
      </c>
      <c r="AP25" s="4">
        <f>IFERROR(VLOOKUP($A25,Round39[],5,FALSE), 0)</f>
        <v>0</v>
      </c>
      <c r="AQ25" s="4">
        <f>IFERROR(VLOOKUP($A25,Round40[],5,FALSE), 0)</f>
        <v>0</v>
      </c>
      <c r="AR25" s="4">
        <f>IFERROR(VLOOKUP($A25,Round41[],5,FALSE), 0)</f>
        <v>0</v>
      </c>
      <c r="AS25" s="4">
        <f>IFERROR(VLOOKUP($A25,Round42[],5,FALSE), 0)</f>
        <v>0</v>
      </c>
      <c r="AT25" s="4">
        <f>IFERROR(VLOOKUP($A25,Round43[],5,FALSE), 0)</f>
        <v>0</v>
      </c>
      <c r="AU25" s="4">
        <f>IFERROR(VLOOKUP($A25,Round44[],5,FALSE), 0)</f>
        <v>0</v>
      </c>
      <c r="AV25" s="4">
        <f>IFERROR(VLOOKUP($A25,Round45[],5,FALSE), 0)</f>
        <v>0</v>
      </c>
      <c r="AW25" s="4">
        <f>IFERROR(VLOOKUP($A25,Round46[],5,FALSE), 0)</f>
        <v>0</v>
      </c>
      <c r="AX25" s="4">
        <f>IFERROR(VLOOKUP($A25,Round47[],5,FALSE), 0)</f>
        <v>0</v>
      </c>
      <c r="AY25" s="4">
        <f>IFERROR(VLOOKUP($A25,Round48[],5,FALSE), 0)</f>
        <v>0</v>
      </c>
      <c r="AZ25" s="4">
        <f>IFERROR(VLOOKUP($A25,Round49[],5,FALSE), 0)</f>
        <v>0</v>
      </c>
      <c r="BA25" s="4">
        <f>IFERROR(VLOOKUP($A25,Round50[],5,FALSE), 0)</f>
        <v>0</v>
      </c>
      <c r="BB25" s="4">
        <f>IFERROR(VLOOKUP($A25,Round51[],5,FALSE), 0)</f>
        <v>0</v>
      </c>
      <c r="BC25" s="4">
        <f>IFERROR(VLOOKUP($A25,Round52[],5,FALSE), 0)</f>
        <v>0</v>
      </c>
      <c r="BD25" s="4">
        <f>IFERROR(VLOOKUP($A25,Round53[],5,FALSE), 0)</f>
        <v>0</v>
      </c>
      <c r="BE25" s="4">
        <f>IFERROR(VLOOKUP($A25,Round54[],5,FALSE), 0)</f>
        <v>0</v>
      </c>
      <c r="BF25" s="4">
        <f>IFERROR(VLOOKUP($A25,Round55[],5,FALSE), 0)</f>
        <v>0</v>
      </c>
      <c r="BG25" s="4">
        <f>IFERROR(VLOOKUP($A25,Round56[],5,FALSE), 0)</f>
        <v>0</v>
      </c>
      <c r="BH25" s="4">
        <f>IFERROR(VLOOKUP($A25,Round57[],5,FALSE), 0)</f>
        <v>0</v>
      </c>
      <c r="BI25" s="4">
        <f>IFERROR(VLOOKUP($A25,Round58[],5,FALSE), 0)</f>
        <v>0</v>
      </c>
      <c r="BJ25" s="4">
        <f>IFERROR(VLOOKUP($A25,Round59[],5,FALSE), 0)</f>
        <v>0</v>
      </c>
      <c r="BK25" s="4">
        <f>IFERROR(VLOOKUP($A25,Round60[],5,FALSE), 0)</f>
        <v>0</v>
      </c>
    </row>
    <row r="26" spans="1:63" ht="22.5" x14ac:dyDescent="0.25">
      <c r="A26" s="1">
        <v>29446</v>
      </c>
      <c r="B26" s="5" t="s">
        <v>128</v>
      </c>
      <c r="C26" s="7">
        <f xml:space="preserve"> SUM(TotalPoints[[#This Row],[دور 1]:[دور 60]])</f>
        <v>3</v>
      </c>
      <c r="D26" s="4">
        <f>IFERROR(VLOOKUP($A26,Round01[],5,FALSE), 0)</f>
        <v>3</v>
      </c>
      <c r="E26" s="4">
        <f>IFERROR(VLOOKUP($A26,Round02[],5,FALSE), 0)</f>
        <v>0</v>
      </c>
      <c r="F26" s="4">
        <f>IFERROR(VLOOKUP($A26,Round03[],5,FALSE), 0)</f>
        <v>0</v>
      </c>
      <c r="G26" s="4">
        <f>IFERROR(VLOOKUP($A26,Round04[],5,FALSE), 0)</f>
        <v>0</v>
      </c>
      <c r="H26" s="4">
        <f>IFERROR(VLOOKUP($A26,Round05[],5,FALSE), 0)</f>
        <v>0</v>
      </c>
      <c r="I26" s="4">
        <f>IFERROR(VLOOKUP($A26,Round06[],5,FALSE), 0)</f>
        <v>0</v>
      </c>
      <c r="J26" s="4">
        <f>IFERROR(VLOOKUP($A26,Round07[],5,FALSE), 0)</f>
        <v>0</v>
      </c>
      <c r="K26" s="4">
        <f>IFERROR(VLOOKUP($A26,Round08[],5,FALSE), 0)</f>
        <v>0</v>
      </c>
      <c r="L26" s="4">
        <f>IFERROR(VLOOKUP($A26,Round09[],5,FALSE), 0)</f>
        <v>0</v>
      </c>
      <c r="M26" s="4">
        <f>IFERROR(VLOOKUP($A26,Round10[],5,FALSE), 0)</f>
        <v>0</v>
      </c>
      <c r="N26" s="4">
        <f>IFERROR(VLOOKUP($A26,Round11[],5,FALSE), 0)</f>
        <v>0</v>
      </c>
      <c r="O26" s="4">
        <f>IFERROR(VLOOKUP($A26,Round12[],5,FALSE), 0)</f>
        <v>0</v>
      </c>
      <c r="P26" s="4">
        <f>IFERROR(VLOOKUP($A26,Round13[],5,FALSE), 0)</f>
        <v>0</v>
      </c>
      <c r="Q26" s="4">
        <f>IFERROR(VLOOKUP($A26,Round14[],5,FALSE), 0)</f>
        <v>0</v>
      </c>
      <c r="R26" s="4">
        <f>IFERROR(VLOOKUP($A26,Round15[],5,FALSE), 0)</f>
        <v>0</v>
      </c>
      <c r="S26" s="4">
        <f>IFERROR(VLOOKUP($A26,Round16[],5,FALSE), 0)</f>
        <v>0</v>
      </c>
      <c r="T26" s="4">
        <f>IFERROR(VLOOKUP($A26,Round17[],5,FALSE), 0)</f>
        <v>0</v>
      </c>
      <c r="U26" s="4">
        <f>IFERROR(VLOOKUP($A26,Round18[],5,FALSE), 0)</f>
        <v>0</v>
      </c>
      <c r="V26" s="4">
        <f>IFERROR(VLOOKUP($A26,Round19[],5,FALSE), 0)</f>
        <v>0</v>
      </c>
      <c r="W26" s="4">
        <f>IFERROR(VLOOKUP($A26,Round20[],5,FALSE), 0)</f>
        <v>0</v>
      </c>
      <c r="X26" s="4">
        <f>IFERROR(VLOOKUP($A26,Round21[],5,FALSE), 0)</f>
        <v>0</v>
      </c>
      <c r="Y26" s="4">
        <f>IFERROR(VLOOKUP($A26,Round22[],5,FALSE), 0)</f>
        <v>0</v>
      </c>
      <c r="Z26" s="4">
        <f>IFERROR(VLOOKUP($A26,Round23[],5,FALSE), 0)</f>
        <v>0</v>
      </c>
      <c r="AA26" s="4">
        <f>IFERROR(VLOOKUP($A26,Round24[],5,FALSE), 0)</f>
        <v>0</v>
      </c>
      <c r="AB26" s="4">
        <f>IFERROR(VLOOKUP($A26,Round25[],5,FALSE), 0)</f>
        <v>0</v>
      </c>
      <c r="AC26" s="4">
        <f>IFERROR(VLOOKUP($A26,Round26[],5,FALSE), 0)</f>
        <v>0</v>
      </c>
      <c r="AD26" s="4">
        <f>IFERROR(VLOOKUP($A26,Round27[],5,FALSE), 0)</f>
        <v>0</v>
      </c>
      <c r="AE26" s="4">
        <f>IFERROR(VLOOKUP($A26,Round28[],5,FALSE), 0)</f>
        <v>0</v>
      </c>
      <c r="AF26" s="4">
        <f>IFERROR(VLOOKUP($A26,Round29[],5,FALSE), 0)</f>
        <v>0</v>
      </c>
      <c r="AG26" s="4">
        <f>IFERROR(VLOOKUP($A26,Round30[],5,FALSE), 0)</f>
        <v>0</v>
      </c>
      <c r="AH26" s="4">
        <f>IFERROR(VLOOKUP($A26,Round31[],5,FALSE), 0)</f>
        <v>0</v>
      </c>
      <c r="AI26" s="4">
        <f>IFERROR(VLOOKUP($A26,Round32[],5,FALSE), 0)</f>
        <v>0</v>
      </c>
      <c r="AJ26" s="4">
        <f>IFERROR(VLOOKUP($A26,Round33[],5,FALSE), 0)</f>
        <v>0</v>
      </c>
      <c r="AK26" s="4">
        <f>IFERROR(VLOOKUP($A26,Round34[],5,FALSE), 0)</f>
        <v>0</v>
      </c>
      <c r="AL26" s="4">
        <f>IFERROR(VLOOKUP($A26,Round35[],5,FALSE), 0)</f>
        <v>0</v>
      </c>
      <c r="AM26" s="4">
        <f>IFERROR(VLOOKUP($A26,Round36[],5,FALSE), 0)</f>
        <v>0</v>
      </c>
      <c r="AN26" s="4">
        <f>IFERROR(VLOOKUP($A26,Round37[],5,FALSE), 0)</f>
        <v>0</v>
      </c>
      <c r="AO26" s="4">
        <f>IFERROR(VLOOKUP($A26,Round38[],5,FALSE), 0)</f>
        <v>0</v>
      </c>
      <c r="AP26" s="4">
        <f>IFERROR(VLOOKUP($A26,Round39[],5,FALSE), 0)</f>
        <v>0</v>
      </c>
      <c r="AQ26" s="4">
        <f>IFERROR(VLOOKUP($A26,Round40[],5,FALSE), 0)</f>
        <v>0</v>
      </c>
      <c r="AR26" s="4">
        <f>IFERROR(VLOOKUP($A26,Round41[],5,FALSE), 0)</f>
        <v>0</v>
      </c>
      <c r="AS26" s="4">
        <f>IFERROR(VLOOKUP($A26,Round42[],5,FALSE), 0)</f>
        <v>0</v>
      </c>
      <c r="AT26" s="4">
        <f>IFERROR(VLOOKUP($A26,Round43[],5,FALSE), 0)</f>
        <v>0</v>
      </c>
      <c r="AU26" s="4">
        <f>IFERROR(VLOOKUP($A26,Round44[],5,FALSE), 0)</f>
        <v>0</v>
      </c>
      <c r="AV26" s="4">
        <f>IFERROR(VLOOKUP($A26,Round45[],5,FALSE), 0)</f>
        <v>0</v>
      </c>
      <c r="AW26" s="4">
        <f>IFERROR(VLOOKUP($A26,Round46[],5,FALSE), 0)</f>
        <v>0</v>
      </c>
      <c r="AX26" s="4">
        <f>IFERROR(VLOOKUP($A26,Round47[],5,FALSE), 0)</f>
        <v>0</v>
      </c>
      <c r="AY26" s="4">
        <f>IFERROR(VLOOKUP($A26,Round48[],5,FALSE), 0)</f>
        <v>0</v>
      </c>
      <c r="AZ26" s="4">
        <f>IFERROR(VLOOKUP($A26,Round49[],5,FALSE), 0)</f>
        <v>0</v>
      </c>
      <c r="BA26" s="4">
        <f>IFERROR(VLOOKUP($A26,Round50[],5,FALSE), 0)</f>
        <v>0</v>
      </c>
      <c r="BB26" s="4">
        <f>IFERROR(VLOOKUP($A26,Round51[],5,FALSE), 0)</f>
        <v>0</v>
      </c>
      <c r="BC26" s="4">
        <f>IFERROR(VLOOKUP($A26,Round52[],5,FALSE), 0)</f>
        <v>0</v>
      </c>
      <c r="BD26" s="4">
        <f>IFERROR(VLOOKUP($A26,Round53[],5,FALSE), 0)</f>
        <v>0</v>
      </c>
      <c r="BE26" s="4">
        <f>IFERROR(VLOOKUP($A26,Round54[],5,FALSE), 0)</f>
        <v>0</v>
      </c>
      <c r="BF26" s="4">
        <f>IFERROR(VLOOKUP($A26,Round55[],5,FALSE), 0)</f>
        <v>0</v>
      </c>
      <c r="BG26" s="4">
        <f>IFERROR(VLOOKUP($A26,Round56[],5,FALSE), 0)</f>
        <v>0</v>
      </c>
      <c r="BH26" s="4">
        <f>IFERROR(VLOOKUP($A26,Round57[],5,FALSE), 0)</f>
        <v>0</v>
      </c>
      <c r="BI26" s="4">
        <f>IFERROR(VLOOKUP($A26,Round58[],5,FALSE), 0)</f>
        <v>0</v>
      </c>
      <c r="BJ26" s="4">
        <f>IFERROR(VLOOKUP($A26,Round59[],5,FALSE), 0)</f>
        <v>0</v>
      </c>
      <c r="BK26" s="4">
        <f>IFERROR(VLOOKUP($A26,Round60[],5,FALSE), 0)</f>
        <v>0</v>
      </c>
    </row>
    <row r="27" spans="1:63" ht="22.5" x14ac:dyDescent="0.25">
      <c r="A27" s="1">
        <v>29226</v>
      </c>
      <c r="B27" s="5" t="s">
        <v>78</v>
      </c>
      <c r="C27" s="7">
        <f xml:space="preserve"> SUM(TotalPoints[[#This Row],[دور 1]:[دور 60]])</f>
        <v>3</v>
      </c>
      <c r="D27" s="4">
        <f>IFERROR(VLOOKUP($A27,Round01[],5,FALSE), 0)</f>
        <v>3</v>
      </c>
      <c r="E27" s="4">
        <f>IFERROR(VLOOKUP($A27,Round02[],5,FALSE), 0)</f>
        <v>0</v>
      </c>
      <c r="F27" s="4">
        <f>IFERROR(VLOOKUP($A27,Round03[],5,FALSE), 0)</f>
        <v>0</v>
      </c>
      <c r="G27" s="4">
        <f>IFERROR(VLOOKUP($A27,Round04[],5,FALSE), 0)</f>
        <v>0</v>
      </c>
      <c r="H27" s="4">
        <f>IFERROR(VLOOKUP($A27,Round05[],5,FALSE), 0)</f>
        <v>0</v>
      </c>
      <c r="I27" s="4">
        <f>IFERROR(VLOOKUP($A27,Round06[],5,FALSE), 0)</f>
        <v>0</v>
      </c>
      <c r="J27" s="4">
        <f>IFERROR(VLOOKUP($A27,Round07[],5,FALSE), 0)</f>
        <v>0</v>
      </c>
      <c r="K27" s="4">
        <f>IFERROR(VLOOKUP($A27,Round08[],5,FALSE), 0)</f>
        <v>0</v>
      </c>
      <c r="L27" s="4">
        <f>IFERROR(VLOOKUP($A27,Round09[],5,FALSE), 0)</f>
        <v>0</v>
      </c>
      <c r="M27" s="4">
        <f>IFERROR(VLOOKUP($A27,Round10[],5,FALSE), 0)</f>
        <v>0</v>
      </c>
      <c r="N27" s="4">
        <f>IFERROR(VLOOKUP($A27,Round11[],5,FALSE), 0)</f>
        <v>0</v>
      </c>
      <c r="O27" s="4">
        <f>IFERROR(VLOOKUP($A27,Round12[],5,FALSE), 0)</f>
        <v>0</v>
      </c>
      <c r="P27" s="4">
        <f>IFERROR(VLOOKUP($A27,Round13[],5,FALSE), 0)</f>
        <v>0</v>
      </c>
      <c r="Q27" s="4">
        <f>IFERROR(VLOOKUP($A27,Round14[],5,FALSE), 0)</f>
        <v>0</v>
      </c>
      <c r="R27" s="4">
        <f>IFERROR(VLOOKUP($A27,Round15[],5,FALSE), 0)</f>
        <v>0</v>
      </c>
      <c r="S27" s="4">
        <f>IFERROR(VLOOKUP($A27,Round16[],5,FALSE), 0)</f>
        <v>0</v>
      </c>
      <c r="T27" s="4">
        <f>IFERROR(VLOOKUP($A27,Round17[],5,FALSE), 0)</f>
        <v>0</v>
      </c>
      <c r="U27" s="4">
        <f>IFERROR(VLOOKUP($A27,Round18[],5,FALSE), 0)</f>
        <v>0</v>
      </c>
      <c r="V27" s="4">
        <f>IFERROR(VLOOKUP($A27,Round19[],5,FALSE), 0)</f>
        <v>0</v>
      </c>
      <c r="W27" s="4">
        <f>IFERROR(VLOOKUP($A27,Round20[],5,FALSE), 0)</f>
        <v>0</v>
      </c>
      <c r="X27" s="4">
        <f>IFERROR(VLOOKUP($A27,Round21[],5,FALSE), 0)</f>
        <v>0</v>
      </c>
      <c r="Y27" s="4">
        <f>IFERROR(VLOOKUP($A27,Round22[],5,FALSE), 0)</f>
        <v>0</v>
      </c>
      <c r="Z27" s="4">
        <f>IFERROR(VLOOKUP($A27,Round23[],5,FALSE), 0)</f>
        <v>0</v>
      </c>
      <c r="AA27" s="4">
        <f>IFERROR(VLOOKUP($A27,Round24[],5,FALSE), 0)</f>
        <v>0</v>
      </c>
      <c r="AB27" s="4">
        <f>IFERROR(VLOOKUP($A27,Round25[],5,FALSE), 0)</f>
        <v>0</v>
      </c>
      <c r="AC27" s="4">
        <f>IFERROR(VLOOKUP($A27,Round26[],5,FALSE), 0)</f>
        <v>0</v>
      </c>
      <c r="AD27" s="4">
        <f>IFERROR(VLOOKUP($A27,Round27[],5,FALSE), 0)</f>
        <v>0</v>
      </c>
      <c r="AE27" s="4">
        <f>IFERROR(VLOOKUP($A27,Round28[],5,FALSE), 0)</f>
        <v>0</v>
      </c>
      <c r="AF27" s="4">
        <f>IFERROR(VLOOKUP($A27,Round29[],5,FALSE), 0)</f>
        <v>0</v>
      </c>
      <c r="AG27" s="4">
        <f>IFERROR(VLOOKUP($A27,Round30[],5,FALSE), 0)</f>
        <v>0</v>
      </c>
      <c r="AH27" s="4">
        <f>IFERROR(VLOOKUP($A27,Round31[],5,FALSE), 0)</f>
        <v>0</v>
      </c>
      <c r="AI27" s="4">
        <f>IFERROR(VLOOKUP($A27,Round32[],5,FALSE), 0)</f>
        <v>0</v>
      </c>
      <c r="AJ27" s="4">
        <f>IFERROR(VLOOKUP($A27,Round33[],5,FALSE), 0)</f>
        <v>0</v>
      </c>
      <c r="AK27" s="4">
        <f>IFERROR(VLOOKUP($A27,Round34[],5,FALSE), 0)</f>
        <v>0</v>
      </c>
      <c r="AL27" s="4">
        <f>IFERROR(VLOOKUP($A27,Round35[],5,FALSE), 0)</f>
        <v>0</v>
      </c>
      <c r="AM27" s="4">
        <f>IFERROR(VLOOKUP($A27,Round36[],5,FALSE), 0)</f>
        <v>0</v>
      </c>
      <c r="AN27" s="4">
        <f>IFERROR(VLOOKUP($A27,Round37[],5,FALSE), 0)</f>
        <v>0</v>
      </c>
      <c r="AO27" s="4">
        <f>IFERROR(VLOOKUP($A27,Round38[],5,FALSE), 0)</f>
        <v>0</v>
      </c>
      <c r="AP27" s="4">
        <f>IFERROR(VLOOKUP($A27,Round39[],5,FALSE), 0)</f>
        <v>0</v>
      </c>
      <c r="AQ27" s="4">
        <f>IFERROR(VLOOKUP($A27,Round40[],5,FALSE), 0)</f>
        <v>0</v>
      </c>
      <c r="AR27" s="4">
        <f>IFERROR(VLOOKUP($A27,Round41[],5,FALSE), 0)</f>
        <v>0</v>
      </c>
      <c r="AS27" s="4">
        <f>IFERROR(VLOOKUP($A27,Round42[],5,FALSE), 0)</f>
        <v>0</v>
      </c>
      <c r="AT27" s="4">
        <f>IFERROR(VLOOKUP($A27,Round43[],5,FALSE), 0)</f>
        <v>0</v>
      </c>
      <c r="AU27" s="4">
        <f>IFERROR(VLOOKUP($A27,Round44[],5,FALSE), 0)</f>
        <v>0</v>
      </c>
      <c r="AV27" s="4">
        <f>IFERROR(VLOOKUP($A27,Round45[],5,FALSE), 0)</f>
        <v>0</v>
      </c>
      <c r="AW27" s="4">
        <f>IFERROR(VLOOKUP($A27,Round46[],5,FALSE), 0)</f>
        <v>0</v>
      </c>
      <c r="AX27" s="4">
        <f>IFERROR(VLOOKUP($A27,Round47[],5,FALSE), 0)</f>
        <v>0</v>
      </c>
      <c r="AY27" s="4">
        <f>IFERROR(VLOOKUP($A27,Round48[],5,FALSE), 0)</f>
        <v>0</v>
      </c>
      <c r="AZ27" s="4">
        <f>IFERROR(VLOOKUP($A27,Round49[],5,FALSE), 0)</f>
        <v>0</v>
      </c>
      <c r="BA27" s="4">
        <f>IFERROR(VLOOKUP($A27,Round50[],5,FALSE), 0)</f>
        <v>0</v>
      </c>
      <c r="BB27" s="4">
        <f>IFERROR(VLOOKUP($A27,Round51[],5,FALSE), 0)</f>
        <v>0</v>
      </c>
      <c r="BC27" s="4">
        <f>IFERROR(VLOOKUP($A27,Round52[],5,FALSE), 0)</f>
        <v>0</v>
      </c>
      <c r="BD27" s="4">
        <f>IFERROR(VLOOKUP($A27,Round53[],5,FALSE), 0)</f>
        <v>0</v>
      </c>
      <c r="BE27" s="4">
        <f>IFERROR(VLOOKUP($A27,Round54[],5,FALSE), 0)</f>
        <v>0</v>
      </c>
      <c r="BF27" s="4">
        <f>IFERROR(VLOOKUP($A27,Round55[],5,FALSE), 0)</f>
        <v>0</v>
      </c>
      <c r="BG27" s="4">
        <f>IFERROR(VLOOKUP($A27,Round56[],5,FALSE), 0)</f>
        <v>0</v>
      </c>
      <c r="BH27" s="4">
        <f>IFERROR(VLOOKUP($A27,Round57[],5,FALSE), 0)</f>
        <v>0</v>
      </c>
      <c r="BI27" s="4">
        <f>IFERROR(VLOOKUP($A27,Round58[],5,FALSE), 0)</f>
        <v>0</v>
      </c>
      <c r="BJ27" s="4">
        <f>IFERROR(VLOOKUP($A27,Round59[],5,FALSE), 0)</f>
        <v>0</v>
      </c>
      <c r="BK27" s="4">
        <f>IFERROR(VLOOKUP($A27,Round60[],5,FALSE), 0)</f>
        <v>0</v>
      </c>
    </row>
    <row r="28" spans="1:63" ht="22.5" x14ac:dyDescent="0.25">
      <c r="A28" s="1">
        <v>29067</v>
      </c>
      <c r="B28" s="5" t="s">
        <v>71</v>
      </c>
      <c r="C28" s="7">
        <f xml:space="preserve"> SUM(TotalPoints[[#This Row],[دور 1]:[دور 60]])</f>
        <v>3</v>
      </c>
      <c r="D28" s="4">
        <f>IFERROR(VLOOKUP($A28,Round01[],5,FALSE), 0)</f>
        <v>3</v>
      </c>
      <c r="E28" s="4">
        <f>IFERROR(VLOOKUP($A28,Round02[],5,FALSE), 0)</f>
        <v>0</v>
      </c>
      <c r="F28" s="4">
        <f>IFERROR(VLOOKUP($A28,Round03[],5,FALSE), 0)</f>
        <v>0</v>
      </c>
      <c r="G28" s="4">
        <f>IFERROR(VLOOKUP($A28,Round04[],5,FALSE), 0)</f>
        <v>0</v>
      </c>
      <c r="H28" s="4">
        <f>IFERROR(VLOOKUP($A28,Round05[],5,FALSE), 0)</f>
        <v>0</v>
      </c>
      <c r="I28" s="4">
        <f>IFERROR(VLOOKUP($A28,Round06[],5,FALSE), 0)</f>
        <v>0</v>
      </c>
      <c r="J28" s="4">
        <f>IFERROR(VLOOKUP($A28,Round07[],5,FALSE), 0)</f>
        <v>0</v>
      </c>
      <c r="K28" s="4">
        <f>IFERROR(VLOOKUP($A28,Round08[],5,FALSE), 0)</f>
        <v>0</v>
      </c>
      <c r="L28" s="4">
        <f>IFERROR(VLOOKUP($A28,Round09[],5,FALSE), 0)</f>
        <v>0</v>
      </c>
      <c r="M28" s="4">
        <f>IFERROR(VLOOKUP($A28,Round10[],5,FALSE), 0)</f>
        <v>0</v>
      </c>
      <c r="N28" s="4">
        <f>IFERROR(VLOOKUP($A28,Round11[],5,FALSE), 0)</f>
        <v>0</v>
      </c>
      <c r="O28" s="4">
        <f>IFERROR(VLOOKUP($A28,Round12[],5,FALSE), 0)</f>
        <v>0</v>
      </c>
      <c r="P28" s="4">
        <f>IFERROR(VLOOKUP($A28,Round13[],5,FALSE), 0)</f>
        <v>0</v>
      </c>
      <c r="Q28" s="4">
        <f>IFERROR(VLOOKUP($A28,Round14[],5,FALSE), 0)</f>
        <v>0</v>
      </c>
      <c r="R28" s="4">
        <f>IFERROR(VLOOKUP($A28,Round15[],5,FALSE), 0)</f>
        <v>0</v>
      </c>
      <c r="S28" s="4">
        <f>IFERROR(VLOOKUP($A28,Round16[],5,FALSE), 0)</f>
        <v>0</v>
      </c>
      <c r="T28" s="4">
        <f>IFERROR(VLOOKUP($A28,Round17[],5,FALSE), 0)</f>
        <v>0</v>
      </c>
      <c r="U28" s="4">
        <f>IFERROR(VLOOKUP($A28,Round18[],5,FALSE), 0)</f>
        <v>0</v>
      </c>
      <c r="V28" s="4">
        <f>IFERROR(VLOOKUP($A28,Round19[],5,FALSE), 0)</f>
        <v>0</v>
      </c>
      <c r="W28" s="4">
        <f>IFERROR(VLOOKUP($A28,Round20[],5,FALSE), 0)</f>
        <v>0</v>
      </c>
      <c r="X28" s="4">
        <f>IFERROR(VLOOKUP($A28,Round21[],5,FALSE), 0)</f>
        <v>0</v>
      </c>
      <c r="Y28" s="4">
        <f>IFERROR(VLOOKUP($A28,Round22[],5,FALSE), 0)</f>
        <v>0</v>
      </c>
      <c r="Z28" s="4">
        <f>IFERROR(VLOOKUP($A28,Round23[],5,FALSE), 0)</f>
        <v>0</v>
      </c>
      <c r="AA28" s="4">
        <f>IFERROR(VLOOKUP($A28,Round24[],5,FALSE), 0)</f>
        <v>0</v>
      </c>
      <c r="AB28" s="4">
        <f>IFERROR(VLOOKUP($A28,Round25[],5,FALSE), 0)</f>
        <v>0</v>
      </c>
      <c r="AC28" s="4">
        <f>IFERROR(VLOOKUP($A28,Round26[],5,FALSE), 0)</f>
        <v>0</v>
      </c>
      <c r="AD28" s="4">
        <f>IFERROR(VLOOKUP($A28,Round27[],5,FALSE), 0)</f>
        <v>0</v>
      </c>
      <c r="AE28" s="4">
        <f>IFERROR(VLOOKUP($A28,Round28[],5,FALSE), 0)</f>
        <v>0</v>
      </c>
      <c r="AF28" s="4">
        <f>IFERROR(VLOOKUP($A28,Round29[],5,FALSE), 0)</f>
        <v>0</v>
      </c>
      <c r="AG28" s="4">
        <f>IFERROR(VLOOKUP($A28,Round30[],5,FALSE), 0)</f>
        <v>0</v>
      </c>
      <c r="AH28" s="4">
        <f>IFERROR(VLOOKUP($A28,Round31[],5,FALSE), 0)</f>
        <v>0</v>
      </c>
      <c r="AI28" s="4">
        <f>IFERROR(VLOOKUP($A28,Round32[],5,FALSE), 0)</f>
        <v>0</v>
      </c>
      <c r="AJ28" s="4">
        <f>IFERROR(VLOOKUP($A28,Round33[],5,FALSE), 0)</f>
        <v>0</v>
      </c>
      <c r="AK28" s="4">
        <f>IFERROR(VLOOKUP($A28,Round34[],5,FALSE), 0)</f>
        <v>0</v>
      </c>
      <c r="AL28" s="4">
        <f>IFERROR(VLOOKUP($A28,Round35[],5,FALSE), 0)</f>
        <v>0</v>
      </c>
      <c r="AM28" s="4">
        <f>IFERROR(VLOOKUP($A28,Round36[],5,FALSE), 0)</f>
        <v>0</v>
      </c>
      <c r="AN28" s="4">
        <f>IFERROR(VLOOKUP($A28,Round37[],5,FALSE), 0)</f>
        <v>0</v>
      </c>
      <c r="AO28" s="4">
        <f>IFERROR(VLOOKUP($A28,Round38[],5,FALSE), 0)</f>
        <v>0</v>
      </c>
      <c r="AP28" s="4">
        <f>IFERROR(VLOOKUP($A28,Round39[],5,FALSE), 0)</f>
        <v>0</v>
      </c>
      <c r="AQ28" s="4">
        <f>IFERROR(VLOOKUP($A28,Round40[],5,FALSE), 0)</f>
        <v>0</v>
      </c>
      <c r="AR28" s="4">
        <f>IFERROR(VLOOKUP($A28,Round41[],5,FALSE), 0)</f>
        <v>0</v>
      </c>
      <c r="AS28" s="4">
        <f>IFERROR(VLOOKUP($A28,Round42[],5,FALSE), 0)</f>
        <v>0</v>
      </c>
      <c r="AT28" s="4">
        <f>IFERROR(VLOOKUP($A28,Round43[],5,FALSE), 0)</f>
        <v>0</v>
      </c>
      <c r="AU28" s="4">
        <f>IFERROR(VLOOKUP($A28,Round44[],5,FALSE), 0)</f>
        <v>0</v>
      </c>
      <c r="AV28" s="4">
        <f>IFERROR(VLOOKUP($A28,Round45[],5,FALSE), 0)</f>
        <v>0</v>
      </c>
      <c r="AW28" s="4">
        <f>IFERROR(VLOOKUP($A28,Round46[],5,FALSE), 0)</f>
        <v>0</v>
      </c>
      <c r="AX28" s="4">
        <f>IFERROR(VLOOKUP($A28,Round47[],5,FALSE), 0)</f>
        <v>0</v>
      </c>
      <c r="AY28" s="4">
        <f>IFERROR(VLOOKUP($A28,Round48[],5,FALSE), 0)</f>
        <v>0</v>
      </c>
      <c r="AZ28" s="4">
        <f>IFERROR(VLOOKUP($A28,Round49[],5,FALSE), 0)</f>
        <v>0</v>
      </c>
      <c r="BA28" s="4">
        <f>IFERROR(VLOOKUP($A28,Round50[],5,FALSE), 0)</f>
        <v>0</v>
      </c>
      <c r="BB28" s="4">
        <f>IFERROR(VLOOKUP($A28,Round51[],5,FALSE), 0)</f>
        <v>0</v>
      </c>
      <c r="BC28" s="4">
        <f>IFERROR(VLOOKUP($A28,Round52[],5,FALSE), 0)</f>
        <v>0</v>
      </c>
      <c r="BD28" s="4">
        <f>IFERROR(VLOOKUP($A28,Round53[],5,FALSE), 0)</f>
        <v>0</v>
      </c>
      <c r="BE28" s="4">
        <f>IFERROR(VLOOKUP($A28,Round54[],5,FALSE), 0)</f>
        <v>0</v>
      </c>
      <c r="BF28" s="4">
        <f>IFERROR(VLOOKUP($A28,Round55[],5,FALSE), 0)</f>
        <v>0</v>
      </c>
      <c r="BG28" s="4">
        <f>IFERROR(VLOOKUP($A28,Round56[],5,FALSE), 0)</f>
        <v>0</v>
      </c>
      <c r="BH28" s="4">
        <f>IFERROR(VLOOKUP($A28,Round57[],5,FALSE), 0)</f>
        <v>0</v>
      </c>
      <c r="BI28" s="4">
        <f>IFERROR(VLOOKUP($A28,Round58[],5,FALSE), 0)</f>
        <v>0</v>
      </c>
      <c r="BJ28" s="4">
        <f>IFERROR(VLOOKUP($A28,Round59[],5,FALSE), 0)</f>
        <v>0</v>
      </c>
      <c r="BK28" s="4">
        <f>IFERROR(VLOOKUP($A28,Round60[],5,FALSE), 0)</f>
        <v>0</v>
      </c>
    </row>
    <row r="29" spans="1:63" ht="22.5" x14ac:dyDescent="0.25">
      <c r="A29" s="1">
        <v>27087</v>
      </c>
      <c r="B29" s="5" t="s">
        <v>97</v>
      </c>
      <c r="C29" s="7">
        <f xml:space="preserve"> SUM(TotalPoints[[#This Row],[دور 1]:[دور 60]])</f>
        <v>3</v>
      </c>
      <c r="D29" s="4">
        <f>IFERROR(VLOOKUP($A29,Round01[],5,FALSE), 0)</f>
        <v>3</v>
      </c>
      <c r="E29" s="4">
        <f>IFERROR(VLOOKUP($A29,Round02[],5,FALSE), 0)</f>
        <v>0</v>
      </c>
      <c r="F29" s="4">
        <f>IFERROR(VLOOKUP($A29,Round03[],5,FALSE), 0)</f>
        <v>0</v>
      </c>
      <c r="G29" s="4">
        <f>IFERROR(VLOOKUP($A29,Round04[],5,FALSE), 0)</f>
        <v>0</v>
      </c>
      <c r="H29" s="4">
        <f>IFERROR(VLOOKUP($A29,Round05[],5,FALSE), 0)</f>
        <v>0</v>
      </c>
      <c r="I29" s="4">
        <f>IFERROR(VLOOKUP($A29,Round06[],5,FALSE), 0)</f>
        <v>0</v>
      </c>
      <c r="J29" s="4">
        <f>IFERROR(VLOOKUP($A29,Round07[],5,FALSE), 0)</f>
        <v>0</v>
      </c>
      <c r="K29" s="4">
        <f>IFERROR(VLOOKUP($A29,Round08[],5,FALSE), 0)</f>
        <v>0</v>
      </c>
      <c r="L29" s="4">
        <f>IFERROR(VLOOKUP($A29,Round09[],5,FALSE), 0)</f>
        <v>0</v>
      </c>
      <c r="M29" s="4">
        <f>IFERROR(VLOOKUP($A29,Round10[],5,FALSE), 0)</f>
        <v>0</v>
      </c>
      <c r="N29" s="4">
        <f>IFERROR(VLOOKUP($A29,Round11[],5,FALSE), 0)</f>
        <v>0</v>
      </c>
      <c r="O29" s="4">
        <f>IFERROR(VLOOKUP($A29,Round12[],5,FALSE), 0)</f>
        <v>0</v>
      </c>
      <c r="P29" s="4">
        <f>IFERROR(VLOOKUP($A29,Round13[],5,FALSE), 0)</f>
        <v>0</v>
      </c>
      <c r="Q29" s="4">
        <f>IFERROR(VLOOKUP($A29,Round14[],5,FALSE), 0)</f>
        <v>0</v>
      </c>
      <c r="R29" s="4">
        <f>IFERROR(VLOOKUP($A29,Round15[],5,FALSE), 0)</f>
        <v>0</v>
      </c>
      <c r="S29" s="4">
        <f>IFERROR(VLOOKUP($A29,Round16[],5,FALSE), 0)</f>
        <v>0</v>
      </c>
      <c r="T29" s="4">
        <f>IFERROR(VLOOKUP($A29,Round17[],5,FALSE), 0)</f>
        <v>0</v>
      </c>
      <c r="U29" s="4">
        <f>IFERROR(VLOOKUP($A29,Round18[],5,FALSE), 0)</f>
        <v>0</v>
      </c>
      <c r="V29" s="4">
        <f>IFERROR(VLOOKUP($A29,Round19[],5,FALSE), 0)</f>
        <v>0</v>
      </c>
      <c r="W29" s="4">
        <f>IFERROR(VLOOKUP($A29,Round20[],5,FALSE), 0)</f>
        <v>0</v>
      </c>
      <c r="X29" s="4">
        <f>IFERROR(VLOOKUP($A29,Round21[],5,FALSE), 0)</f>
        <v>0</v>
      </c>
      <c r="Y29" s="4">
        <f>IFERROR(VLOOKUP($A29,Round22[],5,FALSE), 0)</f>
        <v>0</v>
      </c>
      <c r="Z29" s="4">
        <f>IFERROR(VLOOKUP($A29,Round23[],5,FALSE), 0)</f>
        <v>0</v>
      </c>
      <c r="AA29" s="4">
        <f>IFERROR(VLOOKUP($A29,Round24[],5,FALSE), 0)</f>
        <v>0</v>
      </c>
      <c r="AB29" s="4">
        <f>IFERROR(VLOOKUP($A29,Round25[],5,FALSE), 0)</f>
        <v>0</v>
      </c>
      <c r="AC29" s="4">
        <f>IFERROR(VLOOKUP($A29,Round26[],5,FALSE), 0)</f>
        <v>0</v>
      </c>
      <c r="AD29" s="4">
        <f>IFERROR(VLOOKUP($A29,Round27[],5,FALSE), 0)</f>
        <v>0</v>
      </c>
      <c r="AE29" s="4">
        <f>IFERROR(VLOOKUP($A29,Round28[],5,FALSE), 0)</f>
        <v>0</v>
      </c>
      <c r="AF29" s="4">
        <f>IFERROR(VLOOKUP($A29,Round29[],5,FALSE), 0)</f>
        <v>0</v>
      </c>
      <c r="AG29" s="4">
        <f>IFERROR(VLOOKUP($A29,Round30[],5,FALSE), 0)</f>
        <v>0</v>
      </c>
      <c r="AH29" s="4">
        <f>IFERROR(VLOOKUP($A29,Round31[],5,FALSE), 0)</f>
        <v>0</v>
      </c>
      <c r="AI29" s="4">
        <f>IFERROR(VLOOKUP($A29,Round32[],5,FALSE), 0)</f>
        <v>0</v>
      </c>
      <c r="AJ29" s="4">
        <f>IFERROR(VLOOKUP($A29,Round33[],5,FALSE), 0)</f>
        <v>0</v>
      </c>
      <c r="AK29" s="4">
        <f>IFERROR(VLOOKUP($A29,Round34[],5,FALSE), 0)</f>
        <v>0</v>
      </c>
      <c r="AL29" s="4">
        <f>IFERROR(VLOOKUP($A29,Round35[],5,FALSE), 0)</f>
        <v>0</v>
      </c>
      <c r="AM29" s="4">
        <f>IFERROR(VLOOKUP($A29,Round36[],5,FALSE), 0)</f>
        <v>0</v>
      </c>
      <c r="AN29" s="4">
        <f>IFERROR(VLOOKUP($A29,Round37[],5,FALSE), 0)</f>
        <v>0</v>
      </c>
      <c r="AO29" s="4">
        <f>IFERROR(VLOOKUP($A29,Round38[],5,FALSE), 0)</f>
        <v>0</v>
      </c>
      <c r="AP29" s="4">
        <f>IFERROR(VLOOKUP($A29,Round39[],5,FALSE), 0)</f>
        <v>0</v>
      </c>
      <c r="AQ29" s="4">
        <f>IFERROR(VLOOKUP($A29,Round40[],5,FALSE), 0)</f>
        <v>0</v>
      </c>
      <c r="AR29" s="4">
        <f>IFERROR(VLOOKUP($A29,Round41[],5,FALSE), 0)</f>
        <v>0</v>
      </c>
      <c r="AS29" s="4">
        <f>IFERROR(VLOOKUP($A29,Round42[],5,FALSE), 0)</f>
        <v>0</v>
      </c>
      <c r="AT29" s="4">
        <f>IFERROR(VLOOKUP($A29,Round43[],5,FALSE), 0)</f>
        <v>0</v>
      </c>
      <c r="AU29" s="4">
        <f>IFERROR(VLOOKUP($A29,Round44[],5,FALSE), 0)</f>
        <v>0</v>
      </c>
      <c r="AV29" s="4">
        <f>IFERROR(VLOOKUP($A29,Round45[],5,FALSE), 0)</f>
        <v>0</v>
      </c>
      <c r="AW29" s="4">
        <f>IFERROR(VLOOKUP($A29,Round46[],5,FALSE), 0)</f>
        <v>0</v>
      </c>
      <c r="AX29" s="4">
        <f>IFERROR(VLOOKUP($A29,Round47[],5,FALSE), 0)</f>
        <v>0</v>
      </c>
      <c r="AY29" s="4">
        <f>IFERROR(VLOOKUP($A29,Round48[],5,FALSE), 0)</f>
        <v>0</v>
      </c>
      <c r="AZ29" s="4">
        <f>IFERROR(VLOOKUP($A29,Round49[],5,FALSE), 0)</f>
        <v>0</v>
      </c>
      <c r="BA29" s="4">
        <f>IFERROR(VLOOKUP($A29,Round50[],5,FALSE), 0)</f>
        <v>0</v>
      </c>
      <c r="BB29" s="4">
        <f>IFERROR(VLOOKUP($A29,Round51[],5,FALSE), 0)</f>
        <v>0</v>
      </c>
      <c r="BC29" s="4">
        <f>IFERROR(VLOOKUP($A29,Round52[],5,FALSE), 0)</f>
        <v>0</v>
      </c>
      <c r="BD29" s="4">
        <f>IFERROR(VLOOKUP($A29,Round53[],5,FALSE), 0)</f>
        <v>0</v>
      </c>
      <c r="BE29" s="4">
        <f>IFERROR(VLOOKUP($A29,Round54[],5,FALSE), 0)</f>
        <v>0</v>
      </c>
      <c r="BF29" s="4">
        <f>IFERROR(VLOOKUP($A29,Round55[],5,FALSE), 0)</f>
        <v>0</v>
      </c>
      <c r="BG29" s="4">
        <f>IFERROR(VLOOKUP($A29,Round56[],5,FALSE), 0)</f>
        <v>0</v>
      </c>
      <c r="BH29" s="4">
        <f>IFERROR(VLOOKUP($A29,Round57[],5,FALSE), 0)</f>
        <v>0</v>
      </c>
      <c r="BI29" s="4">
        <f>IFERROR(VLOOKUP($A29,Round58[],5,FALSE), 0)</f>
        <v>0</v>
      </c>
      <c r="BJ29" s="4">
        <f>IFERROR(VLOOKUP($A29,Round59[],5,FALSE), 0)</f>
        <v>0</v>
      </c>
      <c r="BK29" s="4">
        <f>IFERROR(VLOOKUP($A29,Round60[],5,FALSE), 0)</f>
        <v>0</v>
      </c>
    </row>
    <row r="30" spans="1:63" ht="22.5" x14ac:dyDescent="0.25">
      <c r="A30" s="1">
        <v>27060</v>
      </c>
      <c r="B30" s="5" t="s">
        <v>75</v>
      </c>
      <c r="C30" s="7">
        <f xml:space="preserve"> SUM(TotalPoints[[#This Row],[دور 1]:[دور 60]])</f>
        <v>3</v>
      </c>
      <c r="D30" s="4">
        <f>IFERROR(VLOOKUP($A30,Round01[],5,FALSE), 0)</f>
        <v>3</v>
      </c>
      <c r="E30" s="4">
        <f>IFERROR(VLOOKUP($A30,Round02[],5,FALSE), 0)</f>
        <v>0</v>
      </c>
      <c r="F30" s="4">
        <f>IFERROR(VLOOKUP($A30,Round03[],5,FALSE), 0)</f>
        <v>0</v>
      </c>
      <c r="G30" s="4">
        <f>IFERROR(VLOOKUP($A30,Round04[],5,FALSE), 0)</f>
        <v>0</v>
      </c>
      <c r="H30" s="4">
        <f>IFERROR(VLOOKUP($A30,Round05[],5,FALSE), 0)</f>
        <v>0</v>
      </c>
      <c r="I30" s="4">
        <f>IFERROR(VLOOKUP($A30,Round06[],5,FALSE), 0)</f>
        <v>0</v>
      </c>
      <c r="J30" s="4">
        <f>IFERROR(VLOOKUP($A30,Round07[],5,FALSE), 0)</f>
        <v>0</v>
      </c>
      <c r="K30" s="4">
        <f>IFERROR(VLOOKUP($A30,Round08[],5,FALSE), 0)</f>
        <v>0</v>
      </c>
      <c r="L30" s="4">
        <f>IFERROR(VLOOKUP($A30,Round09[],5,FALSE), 0)</f>
        <v>0</v>
      </c>
      <c r="M30" s="4">
        <f>IFERROR(VLOOKUP($A30,Round10[],5,FALSE), 0)</f>
        <v>0</v>
      </c>
      <c r="N30" s="4">
        <f>IFERROR(VLOOKUP($A30,Round11[],5,FALSE), 0)</f>
        <v>0</v>
      </c>
      <c r="O30" s="4">
        <f>IFERROR(VLOOKUP($A30,Round12[],5,FALSE), 0)</f>
        <v>0</v>
      </c>
      <c r="P30" s="4">
        <f>IFERROR(VLOOKUP($A30,Round13[],5,FALSE), 0)</f>
        <v>0</v>
      </c>
      <c r="Q30" s="4">
        <f>IFERROR(VLOOKUP($A30,Round14[],5,FALSE), 0)</f>
        <v>0</v>
      </c>
      <c r="R30" s="4">
        <f>IFERROR(VLOOKUP($A30,Round15[],5,FALSE), 0)</f>
        <v>0</v>
      </c>
      <c r="S30" s="4">
        <f>IFERROR(VLOOKUP($A30,Round16[],5,FALSE), 0)</f>
        <v>0</v>
      </c>
      <c r="T30" s="4">
        <f>IFERROR(VLOOKUP($A30,Round17[],5,FALSE), 0)</f>
        <v>0</v>
      </c>
      <c r="U30" s="4">
        <f>IFERROR(VLOOKUP($A30,Round18[],5,FALSE), 0)</f>
        <v>0</v>
      </c>
      <c r="V30" s="4">
        <f>IFERROR(VLOOKUP($A30,Round19[],5,FALSE), 0)</f>
        <v>0</v>
      </c>
      <c r="W30" s="4">
        <f>IFERROR(VLOOKUP($A30,Round20[],5,FALSE), 0)</f>
        <v>0</v>
      </c>
      <c r="X30" s="4">
        <f>IFERROR(VLOOKUP($A30,Round21[],5,FALSE), 0)</f>
        <v>0</v>
      </c>
      <c r="Y30" s="4">
        <f>IFERROR(VLOOKUP($A30,Round22[],5,FALSE), 0)</f>
        <v>0</v>
      </c>
      <c r="Z30" s="4">
        <f>IFERROR(VLOOKUP($A30,Round23[],5,FALSE), 0)</f>
        <v>0</v>
      </c>
      <c r="AA30" s="4">
        <f>IFERROR(VLOOKUP($A30,Round24[],5,FALSE), 0)</f>
        <v>0</v>
      </c>
      <c r="AB30" s="4">
        <f>IFERROR(VLOOKUP($A30,Round25[],5,FALSE), 0)</f>
        <v>0</v>
      </c>
      <c r="AC30" s="4">
        <f>IFERROR(VLOOKUP($A30,Round26[],5,FALSE), 0)</f>
        <v>0</v>
      </c>
      <c r="AD30" s="4">
        <f>IFERROR(VLOOKUP($A30,Round27[],5,FALSE), 0)</f>
        <v>0</v>
      </c>
      <c r="AE30" s="4">
        <f>IFERROR(VLOOKUP($A30,Round28[],5,FALSE), 0)</f>
        <v>0</v>
      </c>
      <c r="AF30" s="4">
        <f>IFERROR(VLOOKUP($A30,Round29[],5,FALSE), 0)</f>
        <v>0</v>
      </c>
      <c r="AG30" s="4">
        <f>IFERROR(VLOOKUP($A30,Round30[],5,FALSE), 0)</f>
        <v>0</v>
      </c>
      <c r="AH30" s="4">
        <f>IFERROR(VLOOKUP($A30,Round31[],5,FALSE), 0)</f>
        <v>0</v>
      </c>
      <c r="AI30" s="4">
        <f>IFERROR(VLOOKUP($A30,Round32[],5,FALSE), 0)</f>
        <v>0</v>
      </c>
      <c r="AJ30" s="4">
        <f>IFERROR(VLOOKUP($A30,Round33[],5,FALSE), 0)</f>
        <v>0</v>
      </c>
      <c r="AK30" s="4">
        <f>IFERROR(VLOOKUP($A30,Round34[],5,FALSE), 0)</f>
        <v>0</v>
      </c>
      <c r="AL30" s="4">
        <f>IFERROR(VLOOKUP($A30,Round35[],5,FALSE), 0)</f>
        <v>0</v>
      </c>
      <c r="AM30" s="4">
        <f>IFERROR(VLOOKUP($A30,Round36[],5,FALSE), 0)</f>
        <v>0</v>
      </c>
      <c r="AN30" s="4">
        <f>IFERROR(VLOOKUP($A30,Round37[],5,FALSE), 0)</f>
        <v>0</v>
      </c>
      <c r="AO30" s="4">
        <f>IFERROR(VLOOKUP($A30,Round38[],5,FALSE), 0)</f>
        <v>0</v>
      </c>
      <c r="AP30" s="4">
        <f>IFERROR(VLOOKUP($A30,Round39[],5,FALSE), 0)</f>
        <v>0</v>
      </c>
      <c r="AQ30" s="4">
        <f>IFERROR(VLOOKUP($A30,Round40[],5,FALSE), 0)</f>
        <v>0</v>
      </c>
      <c r="AR30" s="4">
        <f>IFERROR(VLOOKUP($A30,Round41[],5,FALSE), 0)</f>
        <v>0</v>
      </c>
      <c r="AS30" s="4">
        <f>IFERROR(VLOOKUP($A30,Round42[],5,FALSE), 0)</f>
        <v>0</v>
      </c>
      <c r="AT30" s="4">
        <f>IFERROR(VLOOKUP($A30,Round43[],5,FALSE), 0)</f>
        <v>0</v>
      </c>
      <c r="AU30" s="4">
        <f>IFERROR(VLOOKUP($A30,Round44[],5,FALSE), 0)</f>
        <v>0</v>
      </c>
      <c r="AV30" s="4">
        <f>IFERROR(VLOOKUP($A30,Round45[],5,FALSE), 0)</f>
        <v>0</v>
      </c>
      <c r="AW30" s="4">
        <f>IFERROR(VLOOKUP($A30,Round46[],5,FALSE), 0)</f>
        <v>0</v>
      </c>
      <c r="AX30" s="4">
        <f>IFERROR(VLOOKUP($A30,Round47[],5,FALSE), 0)</f>
        <v>0</v>
      </c>
      <c r="AY30" s="4">
        <f>IFERROR(VLOOKUP($A30,Round48[],5,FALSE), 0)</f>
        <v>0</v>
      </c>
      <c r="AZ30" s="4">
        <f>IFERROR(VLOOKUP($A30,Round49[],5,FALSE), 0)</f>
        <v>0</v>
      </c>
      <c r="BA30" s="4">
        <f>IFERROR(VLOOKUP($A30,Round50[],5,FALSE), 0)</f>
        <v>0</v>
      </c>
      <c r="BB30" s="4">
        <f>IFERROR(VLOOKUP($A30,Round51[],5,FALSE), 0)</f>
        <v>0</v>
      </c>
      <c r="BC30" s="4">
        <f>IFERROR(VLOOKUP($A30,Round52[],5,FALSE), 0)</f>
        <v>0</v>
      </c>
      <c r="BD30" s="4">
        <f>IFERROR(VLOOKUP($A30,Round53[],5,FALSE), 0)</f>
        <v>0</v>
      </c>
      <c r="BE30" s="4">
        <f>IFERROR(VLOOKUP($A30,Round54[],5,FALSE), 0)</f>
        <v>0</v>
      </c>
      <c r="BF30" s="4">
        <f>IFERROR(VLOOKUP($A30,Round55[],5,FALSE), 0)</f>
        <v>0</v>
      </c>
      <c r="BG30" s="4">
        <f>IFERROR(VLOOKUP($A30,Round56[],5,FALSE), 0)</f>
        <v>0</v>
      </c>
      <c r="BH30" s="4">
        <f>IFERROR(VLOOKUP($A30,Round57[],5,FALSE), 0)</f>
        <v>0</v>
      </c>
      <c r="BI30" s="4">
        <f>IFERROR(VLOOKUP($A30,Round58[],5,FALSE), 0)</f>
        <v>0</v>
      </c>
      <c r="BJ30" s="4">
        <f>IFERROR(VLOOKUP($A30,Round59[],5,FALSE), 0)</f>
        <v>0</v>
      </c>
      <c r="BK30" s="4">
        <f>IFERROR(VLOOKUP($A30,Round60[],5,FALSE), 0)</f>
        <v>0</v>
      </c>
    </row>
    <row r="31" spans="1:63" ht="22.5" x14ac:dyDescent="0.25">
      <c r="A31" s="1">
        <v>27013</v>
      </c>
      <c r="B31" s="5" t="s">
        <v>147</v>
      </c>
      <c r="C31" s="7">
        <f xml:space="preserve"> SUM(TotalPoints[[#This Row],[دور 1]:[دور 60]])</f>
        <v>3</v>
      </c>
      <c r="D31" s="4">
        <f>IFERROR(VLOOKUP($A31,Round01[],5,FALSE), 0)</f>
        <v>3</v>
      </c>
      <c r="E31" s="4">
        <f>IFERROR(VLOOKUP($A31,Round02[],5,FALSE), 0)</f>
        <v>0</v>
      </c>
      <c r="F31" s="4">
        <f>IFERROR(VLOOKUP($A31,Round03[],5,FALSE), 0)</f>
        <v>0</v>
      </c>
      <c r="G31" s="4">
        <f>IFERROR(VLOOKUP($A31,Round04[],5,FALSE), 0)</f>
        <v>0</v>
      </c>
      <c r="H31" s="4">
        <f>IFERROR(VLOOKUP($A31,Round05[],5,FALSE), 0)</f>
        <v>0</v>
      </c>
      <c r="I31" s="4">
        <f>IFERROR(VLOOKUP($A31,Round06[],5,FALSE), 0)</f>
        <v>0</v>
      </c>
      <c r="J31" s="4">
        <f>IFERROR(VLOOKUP($A31,Round07[],5,FALSE), 0)</f>
        <v>0</v>
      </c>
      <c r="K31" s="4">
        <f>IFERROR(VLOOKUP($A31,Round08[],5,FALSE), 0)</f>
        <v>0</v>
      </c>
      <c r="L31" s="4">
        <f>IFERROR(VLOOKUP($A31,Round09[],5,FALSE), 0)</f>
        <v>0</v>
      </c>
      <c r="M31" s="4">
        <f>IFERROR(VLOOKUP($A31,Round10[],5,FALSE), 0)</f>
        <v>0</v>
      </c>
      <c r="N31" s="4">
        <f>IFERROR(VLOOKUP($A31,Round11[],5,FALSE), 0)</f>
        <v>0</v>
      </c>
      <c r="O31" s="4">
        <f>IFERROR(VLOOKUP($A31,Round12[],5,FALSE), 0)</f>
        <v>0</v>
      </c>
      <c r="P31" s="4">
        <f>IFERROR(VLOOKUP($A31,Round13[],5,FALSE), 0)</f>
        <v>0</v>
      </c>
      <c r="Q31" s="4">
        <f>IFERROR(VLOOKUP($A31,Round14[],5,FALSE), 0)</f>
        <v>0</v>
      </c>
      <c r="R31" s="4">
        <f>IFERROR(VLOOKUP($A31,Round15[],5,FALSE), 0)</f>
        <v>0</v>
      </c>
      <c r="S31" s="4">
        <f>IFERROR(VLOOKUP($A31,Round16[],5,FALSE), 0)</f>
        <v>0</v>
      </c>
      <c r="T31" s="4">
        <f>IFERROR(VLOOKUP($A31,Round17[],5,FALSE), 0)</f>
        <v>0</v>
      </c>
      <c r="U31" s="4">
        <f>IFERROR(VLOOKUP($A31,Round18[],5,FALSE), 0)</f>
        <v>0</v>
      </c>
      <c r="V31" s="4">
        <f>IFERROR(VLOOKUP($A31,Round19[],5,FALSE), 0)</f>
        <v>0</v>
      </c>
      <c r="W31" s="4">
        <f>IFERROR(VLOOKUP($A31,Round20[],5,FALSE), 0)</f>
        <v>0</v>
      </c>
      <c r="X31" s="4">
        <f>IFERROR(VLOOKUP($A31,Round21[],5,FALSE), 0)</f>
        <v>0</v>
      </c>
      <c r="Y31" s="4">
        <f>IFERROR(VLOOKUP($A31,Round22[],5,FALSE), 0)</f>
        <v>0</v>
      </c>
      <c r="Z31" s="4">
        <f>IFERROR(VLOOKUP($A31,Round23[],5,FALSE), 0)</f>
        <v>0</v>
      </c>
      <c r="AA31" s="4">
        <f>IFERROR(VLOOKUP($A31,Round24[],5,FALSE), 0)</f>
        <v>0</v>
      </c>
      <c r="AB31" s="4">
        <f>IFERROR(VLOOKUP($A31,Round25[],5,FALSE), 0)</f>
        <v>0</v>
      </c>
      <c r="AC31" s="4">
        <f>IFERROR(VLOOKUP($A31,Round26[],5,FALSE), 0)</f>
        <v>0</v>
      </c>
      <c r="AD31" s="4">
        <f>IFERROR(VLOOKUP($A31,Round27[],5,FALSE), 0)</f>
        <v>0</v>
      </c>
      <c r="AE31" s="4">
        <f>IFERROR(VLOOKUP($A31,Round28[],5,FALSE), 0)</f>
        <v>0</v>
      </c>
      <c r="AF31" s="4">
        <f>IFERROR(VLOOKUP($A31,Round29[],5,FALSE), 0)</f>
        <v>0</v>
      </c>
      <c r="AG31" s="4">
        <f>IFERROR(VLOOKUP($A31,Round30[],5,FALSE), 0)</f>
        <v>0</v>
      </c>
      <c r="AH31" s="4">
        <f>IFERROR(VLOOKUP($A31,Round31[],5,FALSE), 0)</f>
        <v>0</v>
      </c>
      <c r="AI31" s="4">
        <f>IFERROR(VLOOKUP($A31,Round32[],5,FALSE), 0)</f>
        <v>0</v>
      </c>
      <c r="AJ31" s="4">
        <f>IFERROR(VLOOKUP($A31,Round33[],5,FALSE), 0)</f>
        <v>0</v>
      </c>
      <c r="AK31" s="4">
        <f>IFERROR(VLOOKUP($A31,Round34[],5,FALSE), 0)</f>
        <v>0</v>
      </c>
      <c r="AL31" s="4">
        <f>IFERROR(VLOOKUP($A31,Round35[],5,FALSE), 0)</f>
        <v>0</v>
      </c>
      <c r="AM31" s="4">
        <f>IFERROR(VLOOKUP($A31,Round36[],5,FALSE), 0)</f>
        <v>0</v>
      </c>
      <c r="AN31" s="4">
        <f>IFERROR(VLOOKUP($A31,Round37[],5,FALSE), 0)</f>
        <v>0</v>
      </c>
      <c r="AO31" s="4">
        <f>IFERROR(VLOOKUP($A31,Round38[],5,FALSE), 0)</f>
        <v>0</v>
      </c>
      <c r="AP31" s="4">
        <f>IFERROR(VLOOKUP($A31,Round39[],5,FALSE), 0)</f>
        <v>0</v>
      </c>
      <c r="AQ31" s="4">
        <f>IFERROR(VLOOKUP($A31,Round40[],5,FALSE), 0)</f>
        <v>0</v>
      </c>
      <c r="AR31" s="4">
        <f>IFERROR(VLOOKUP($A31,Round41[],5,FALSE), 0)</f>
        <v>0</v>
      </c>
      <c r="AS31" s="4">
        <f>IFERROR(VLOOKUP($A31,Round42[],5,FALSE), 0)</f>
        <v>0</v>
      </c>
      <c r="AT31" s="4">
        <f>IFERROR(VLOOKUP($A31,Round43[],5,FALSE), 0)</f>
        <v>0</v>
      </c>
      <c r="AU31" s="4">
        <f>IFERROR(VLOOKUP($A31,Round44[],5,FALSE), 0)</f>
        <v>0</v>
      </c>
      <c r="AV31" s="4">
        <f>IFERROR(VLOOKUP($A31,Round45[],5,FALSE), 0)</f>
        <v>0</v>
      </c>
      <c r="AW31" s="4">
        <f>IFERROR(VLOOKUP($A31,Round46[],5,FALSE), 0)</f>
        <v>0</v>
      </c>
      <c r="AX31" s="4">
        <f>IFERROR(VLOOKUP($A31,Round47[],5,FALSE), 0)</f>
        <v>0</v>
      </c>
      <c r="AY31" s="4">
        <f>IFERROR(VLOOKUP($A31,Round48[],5,FALSE), 0)</f>
        <v>0</v>
      </c>
      <c r="AZ31" s="4">
        <f>IFERROR(VLOOKUP($A31,Round49[],5,FALSE), 0)</f>
        <v>0</v>
      </c>
      <c r="BA31" s="4">
        <f>IFERROR(VLOOKUP($A31,Round50[],5,FALSE), 0)</f>
        <v>0</v>
      </c>
      <c r="BB31" s="4">
        <f>IFERROR(VLOOKUP($A31,Round51[],5,FALSE), 0)</f>
        <v>0</v>
      </c>
      <c r="BC31" s="4">
        <f>IFERROR(VLOOKUP($A31,Round52[],5,FALSE), 0)</f>
        <v>0</v>
      </c>
      <c r="BD31" s="4">
        <f>IFERROR(VLOOKUP($A31,Round53[],5,FALSE), 0)</f>
        <v>0</v>
      </c>
      <c r="BE31" s="4">
        <f>IFERROR(VLOOKUP($A31,Round54[],5,FALSE), 0)</f>
        <v>0</v>
      </c>
      <c r="BF31" s="4">
        <f>IFERROR(VLOOKUP($A31,Round55[],5,FALSE), 0)</f>
        <v>0</v>
      </c>
      <c r="BG31" s="4">
        <f>IFERROR(VLOOKUP($A31,Round56[],5,FALSE), 0)</f>
        <v>0</v>
      </c>
      <c r="BH31" s="4">
        <f>IFERROR(VLOOKUP($A31,Round57[],5,FALSE), 0)</f>
        <v>0</v>
      </c>
      <c r="BI31" s="4">
        <f>IFERROR(VLOOKUP($A31,Round58[],5,FALSE), 0)</f>
        <v>0</v>
      </c>
      <c r="BJ31" s="4">
        <f>IFERROR(VLOOKUP($A31,Round59[],5,FALSE), 0)</f>
        <v>0</v>
      </c>
      <c r="BK31" s="4">
        <f>IFERROR(VLOOKUP($A31,Round60[],5,FALSE), 0)</f>
        <v>0</v>
      </c>
    </row>
    <row r="32" spans="1:63" ht="22.5" x14ac:dyDescent="0.25">
      <c r="A32" s="1">
        <v>26027</v>
      </c>
      <c r="B32" s="5" t="s">
        <v>155</v>
      </c>
      <c r="C32" s="7">
        <f xml:space="preserve"> SUM(TotalPoints[[#This Row],[دور 1]:[دور 60]])</f>
        <v>3</v>
      </c>
      <c r="D32" s="4">
        <f>IFERROR(VLOOKUP($A32,Round01[],5,FALSE), 0)</f>
        <v>3</v>
      </c>
      <c r="E32" s="4">
        <f>IFERROR(VLOOKUP($A32,Round02[],5,FALSE), 0)</f>
        <v>0</v>
      </c>
      <c r="F32" s="4">
        <f>IFERROR(VLOOKUP($A32,Round03[],5,FALSE), 0)</f>
        <v>0</v>
      </c>
      <c r="G32" s="4">
        <f>IFERROR(VLOOKUP($A32,Round04[],5,FALSE), 0)</f>
        <v>0</v>
      </c>
      <c r="H32" s="4">
        <f>IFERROR(VLOOKUP($A32,Round05[],5,FALSE), 0)</f>
        <v>0</v>
      </c>
      <c r="I32" s="4">
        <f>IFERROR(VLOOKUP($A32,Round06[],5,FALSE), 0)</f>
        <v>0</v>
      </c>
      <c r="J32" s="4">
        <f>IFERROR(VLOOKUP($A32,Round07[],5,FALSE), 0)</f>
        <v>0</v>
      </c>
      <c r="K32" s="4">
        <f>IFERROR(VLOOKUP($A32,Round08[],5,FALSE), 0)</f>
        <v>0</v>
      </c>
      <c r="L32" s="4">
        <f>IFERROR(VLOOKUP($A32,Round09[],5,FALSE), 0)</f>
        <v>0</v>
      </c>
      <c r="M32" s="4">
        <f>IFERROR(VLOOKUP($A32,Round10[],5,FALSE), 0)</f>
        <v>0</v>
      </c>
      <c r="N32" s="4">
        <f>IFERROR(VLOOKUP($A32,Round11[],5,FALSE), 0)</f>
        <v>0</v>
      </c>
      <c r="O32" s="4">
        <f>IFERROR(VLOOKUP($A32,Round12[],5,FALSE), 0)</f>
        <v>0</v>
      </c>
      <c r="P32" s="4">
        <f>IFERROR(VLOOKUP($A32,Round13[],5,FALSE), 0)</f>
        <v>0</v>
      </c>
      <c r="Q32" s="4">
        <f>IFERROR(VLOOKUP($A32,Round14[],5,FALSE), 0)</f>
        <v>0</v>
      </c>
      <c r="R32" s="4">
        <f>IFERROR(VLOOKUP($A32,Round15[],5,FALSE), 0)</f>
        <v>0</v>
      </c>
      <c r="S32" s="4">
        <f>IFERROR(VLOOKUP($A32,Round16[],5,FALSE), 0)</f>
        <v>0</v>
      </c>
      <c r="T32" s="4">
        <f>IFERROR(VLOOKUP($A32,Round17[],5,FALSE), 0)</f>
        <v>0</v>
      </c>
      <c r="U32" s="4">
        <f>IFERROR(VLOOKUP($A32,Round18[],5,FALSE), 0)</f>
        <v>0</v>
      </c>
      <c r="V32" s="4">
        <f>IFERROR(VLOOKUP($A32,Round19[],5,FALSE), 0)</f>
        <v>0</v>
      </c>
      <c r="W32" s="4">
        <f>IFERROR(VLOOKUP($A32,Round20[],5,FALSE), 0)</f>
        <v>0</v>
      </c>
      <c r="X32" s="4">
        <f>IFERROR(VLOOKUP($A32,Round21[],5,FALSE), 0)</f>
        <v>0</v>
      </c>
      <c r="Y32" s="4">
        <f>IFERROR(VLOOKUP($A32,Round22[],5,FALSE), 0)</f>
        <v>0</v>
      </c>
      <c r="Z32" s="4">
        <f>IFERROR(VLOOKUP($A32,Round23[],5,FALSE), 0)</f>
        <v>0</v>
      </c>
      <c r="AA32" s="4">
        <f>IFERROR(VLOOKUP($A32,Round24[],5,FALSE), 0)</f>
        <v>0</v>
      </c>
      <c r="AB32" s="4">
        <f>IFERROR(VLOOKUP($A32,Round25[],5,FALSE), 0)</f>
        <v>0</v>
      </c>
      <c r="AC32" s="4">
        <f>IFERROR(VLOOKUP($A32,Round26[],5,FALSE), 0)</f>
        <v>0</v>
      </c>
      <c r="AD32" s="4">
        <f>IFERROR(VLOOKUP($A32,Round27[],5,FALSE), 0)</f>
        <v>0</v>
      </c>
      <c r="AE32" s="4">
        <f>IFERROR(VLOOKUP($A32,Round28[],5,FALSE), 0)</f>
        <v>0</v>
      </c>
      <c r="AF32" s="4">
        <f>IFERROR(VLOOKUP($A32,Round29[],5,FALSE), 0)</f>
        <v>0</v>
      </c>
      <c r="AG32" s="4">
        <f>IFERROR(VLOOKUP($A32,Round30[],5,FALSE), 0)</f>
        <v>0</v>
      </c>
      <c r="AH32" s="4">
        <f>IFERROR(VLOOKUP($A32,Round31[],5,FALSE), 0)</f>
        <v>0</v>
      </c>
      <c r="AI32" s="4">
        <f>IFERROR(VLOOKUP($A32,Round32[],5,FALSE), 0)</f>
        <v>0</v>
      </c>
      <c r="AJ32" s="4">
        <f>IFERROR(VLOOKUP($A32,Round33[],5,FALSE), 0)</f>
        <v>0</v>
      </c>
      <c r="AK32" s="4">
        <f>IFERROR(VLOOKUP($A32,Round34[],5,FALSE), 0)</f>
        <v>0</v>
      </c>
      <c r="AL32" s="4">
        <f>IFERROR(VLOOKUP($A32,Round35[],5,FALSE), 0)</f>
        <v>0</v>
      </c>
      <c r="AM32" s="4">
        <f>IFERROR(VLOOKUP($A32,Round36[],5,FALSE), 0)</f>
        <v>0</v>
      </c>
      <c r="AN32" s="4">
        <f>IFERROR(VLOOKUP($A32,Round37[],5,FALSE), 0)</f>
        <v>0</v>
      </c>
      <c r="AO32" s="4">
        <f>IFERROR(VLOOKUP($A32,Round38[],5,FALSE), 0)</f>
        <v>0</v>
      </c>
      <c r="AP32" s="4">
        <f>IFERROR(VLOOKUP($A32,Round39[],5,FALSE), 0)</f>
        <v>0</v>
      </c>
      <c r="AQ32" s="4">
        <f>IFERROR(VLOOKUP($A32,Round40[],5,FALSE), 0)</f>
        <v>0</v>
      </c>
      <c r="AR32" s="4">
        <f>IFERROR(VLOOKUP($A32,Round41[],5,FALSE), 0)</f>
        <v>0</v>
      </c>
      <c r="AS32" s="4">
        <f>IFERROR(VLOOKUP($A32,Round42[],5,FALSE), 0)</f>
        <v>0</v>
      </c>
      <c r="AT32" s="4">
        <f>IFERROR(VLOOKUP($A32,Round43[],5,FALSE), 0)</f>
        <v>0</v>
      </c>
      <c r="AU32" s="4">
        <f>IFERROR(VLOOKUP($A32,Round44[],5,FALSE), 0)</f>
        <v>0</v>
      </c>
      <c r="AV32" s="4">
        <f>IFERROR(VLOOKUP($A32,Round45[],5,FALSE), 0)</f>
        <v>0</v>
      </c>
      <c r="AW32" s="4">
        <f>IFERROR(VLOOKUP($A32,Round46[],5,FALSE), 0)</f>
        <v>0</v>
      </c>
      <c r="AX32" s="4">
        <f>IFERROR(VLOOKUP($A32,Round47[],5,FALSE), 0)</f>
        <v>0</v>
      </c>
      <c r="AY32" s="4">
        <f>IFERROR(VLOOKUP($A32,Round48[],5,FALSE), 0)</f>
        <v>0</v>
      </c>
      <c r="AZ32" s="4">
        <f>IFERROR(VLOOKUP($A32,Round49[],5,FALSE), 0)</f>
        <v>0</v>
      </c>
      <c r="BA32" s="4">
        <f>IFERROR(VLOOKUP($A32,Round50[],5,FALSE), 0)</f>
        <v>0</v>
      </c>
      <c r="BB32" s="4">
        <f>IFERROR(VLOOKUP($A32,Round51[],5,FALSE), 0)</f>
        <v>0</v>
      </c>
      <c r="BC32" s="4">
        <f>IFERROR(VLOOKUP($A32,Round52[],5,FALSE), 0)</f>
        <v>0</v>
      </c>
      <c r="BD32" s="4">
        <f>IFERROR(VLOOKUP($A32,Round53[],5,FALSE), 0)</f>
        <v>0</v>
      </c>
      <c r="BE32" s="4">
        <f>IFERROR(VLOOKUP($A32,Round54[],5,FALSE), 0)</f>
        <v>0</v>
      </c>
      <c r="BF32" s="4">
        <f>IFERROR(VLOOKUP($A32,Round55[],5,FALSE), 0)</f>
        <v>0</v>
      </c>
      <c r="BG32" s="4">
        <f>IFERROR(VLOOKUP($A32,Round56[],5,FALSE), 0)</f>
        <v>0</v>
      </c>
      <c r="BH32" s="4">
        <f>IFERROR(VLOOKUP($A32,Round57[],5,FALSE), 0)</f>
        <v>0</v>
      </c>
      <c r="BI32" s="4">
        <f>IFERROR(VLOOKUP($A32,Round58[],5,FALSE), 0)</f>
        <v>0</v>
      </c>
      <c r="BJ32" s="4">
        <f>IFERROR(VLOOKUP($A32,Round59[],5,FALSE), 0)</f>
        <v>0</v>
      </c>
      <c r="BK32" s="4">
        <f>IFERROR(VLOOKUP($A32,Round60[],5,FALSE), 0)</f>
        <v>0</v>
      </c>
    </row>
    <row r="33" spans="1:63" ht="22.5" x14ac:dyDescent="0.25">
      <c r="A33" s="1">
        <v>24192</v>
      </c>
      <c r="B33" s="5" t="s">
        <v>99</v>
      </c>
      <c r="C33" s="7">
        <f xml:space="preserve"> SUM(TotalPoints[[#This Row],[دور 1]:[دور 60]])</f>
        <v>3</v>
      </c>
      <c r="D33" s="4">
        <f>IFERROR(VLOOKUP($A33,Round01[],5,FALSE), 0)</f>
        <v>3</v>
      </c>
      <c r="E33" s="4">
        <f>IFERROR(VLOOKUP($A33,Round02[],5,FALSE), 0)</f>
        <v>0</v>
      </c>
      <c r="F33" s="4">
        <f>IFERROR(VLOOKUP($A33,Round03[],5,FALSE), 0)</f>
        <v>0</v>
      </c>
      <c r="G33" s="4">
        <f>IFERROR(VLOOKUP($A33,Round04[],5,FALSE), 0)</f>
        <v>0</v>
      </c>
      <c r="H33" s="4">
        <f>IFERROR(VLOOKUP($A33,Round05[],5,FALSE), 0)</f>
        <v>0</v>
      </c>
      <c r="I33" s="4">
        <f>IFERROR(VLOOKUP($A33,Round06[],5,FALSE), 0)</f>
        <v>0</v>
      </c>
      <c r="J33" s="4">
        <f>IFERROR(VLOOKUP($A33,Round07[],5,FALSE), 0)</f>
        <v>0</v>
      </c>
      <c r="K33" s="4">
        <f>IFERROR(VLOOKUP($A33,Round08[],5,FALSE), 0)</f>
        <v>0</v>
      </c>
      <c r="L33" s="4">
        <f>IFERROR(VLOOKUP($A33,Round09[],5,FALSE), 0)</f>
        <v>0</v>
      </c>
      <c r="M33" s="4">
        <f>IFERROR(VLOOKUP($A33,Round10[],5,FALSE), 0)</f>
        <v>0</v>
      </c>
      <c r="N33" s="4">
        <f>IFERROR(VLOOKUP($A33,Round11[],5,FALSE), 0)</f>
        <v>0</v>
      </c>
      <c r="O33" s="4">
        <f>IFERROR(VLOOKUP($A33,Round12[],5,FALSE), 0)</f>
        <v>0</v>
      </c>
      <c r="P33" s="4">
        <f>IFERROR(VLOOKUP($A33,Round13[],5,FALSE), 0)</f>
        <v>0</v>
      </c>
      <c r="Q33" s="4">
        <f>IFERROR(VLOOKUP($A33,Round14[],5,FALSE), 0)</f>
        <v>0</v>
      </c>
      <c r="R33" s="4">
        <f>IFERROR(VLOOKUP($A33,Round15[],5,FALSE), 0)</f>
        <v>0</v>
      </c>
      <c r="S33" s="4">
        <f>IFERROR(VLOOKUP($A33,Round16[],5,FALSE), 0)</f>
        <v>0</v>
      </c>
      <c r="T33" s="4">
        <f>IFERROR(VLOOKUP($A33,Round17[],5,FALSE), 0)</f>
        <v>0</v>
      </c>
      <c r="U33" s="4">
        <f>IFERROR(VLOOKUP($A33,Round18[],5,FALSE), 0)</f>
        <v>0</v>
      </c>
      <c r="V33" s="4">
        <f>IFERROR(VLOOKUP($A33,Round19[],5,FALSE), 0)</f>
        <v>0</v>
      </c>
      <c r="W33" s="4">
        <f>IFERROR(VLOOKUP($A33,Round20[],5,FALSE), 0)</f>
        <v>0</v>
      </c>
      <c r="X33" s="4">
        <f>IFERROR(VLOOKUP($A33,Round21[],5,FALSE), 0)</f>
        <v>0</v>
      </c>
      <c r="Y33" s="4">
        <f>IFERROR(VLOOKUP($A33,Round22[],5,FALSE), 0)</f>
        <v>0</v>
      </c>
      <c r="Z33" s="4">
        <f>IFERROR(VLOOKUP($A33,Round23[],5,FALSE), 0)</f>
        <v>0</v>
      </c>
      <c r="AA33" s="4">
        <f>IFERROR(VLOOKUP($A33,Round24[],5,FALSE), 0)</f>
        <v>0</v>
      </c>
      <c r="AB33" s="4">
        <f>IFERROR(VLOOKUP($A33,Round25[],5,FALSE), 0)</f>
        <v>0</v>
      </c>
      <c r="AC33" s="4">
        <f>IFERROR(VLOOKUP($A33,Round26[],5,FALSE), 0)</f>
        <v>0</v>
      </c>
      <c r="AD33" s="4">
        <f>IFERROR(VLOOKUP($A33,Round27[],5,FALSE), 0)</f>
        <v>0</v>
      </c>
      <c r="AE33" s="4">
        <f>IFERROR(VLOOKUP($A33,Round28[],5,FALSE), 0)</f>
        <v>0</v>
      </c>
      <c r="AF33" s="4">
        <f>IFERROR(VLOOKUP($A33,Round29[],5,FALSE), 0)</f>
        <v>0</v>
      </c>
      <c r="AG33" s="4">
        <f>IFERROR(VLOOKUP($A33,Round30[],5,FALSE), 0)</f>
        <v>0</v>
      </c>
      <c r="AH33" s="4">
        <f>IFERROR(VLOOKUP($A33,Round31[],5,FALSE), 0)</f>
        <v>0</v>
      </c>
      <c r="AI33" s="4">
        <f>IFERROR(VLOOKUP($A33,Round32[],5,FALSE), 0)</f>
        <v>0</v>
      </c>
      <c r="AJ33" s="4">
        <f>IFERROR(VLOOKUP($A33,Round33[],5,FALSE), 0)</f>
        <v>0</v>
      </c>
      <c r="AK33" s="4">
        <f>IFERROR(VLOOKUP($A33,Round34[],5,FALSE), 0)</f>
        <v>0</v>
      </c>
      <c r="AL33" s="4">
        <f>IFERROR(VLOOKUP($A33,Round35[],5,FALSE), 0)</f>
        <v>0</v>
      </c>
      <c r="AM33" s="4">
        <f>IFERROR(VLOOKUP($A33,Round36[],5,FALSE), 0)</f>
        <v>0</v>
      </c>
      <c r="AN33" s="4">
        <f>IFERROR(VLOOKUP($A33,Round37[],5,FALSE), 0)</f>
        <v>0</v>
      </c>
      <c r="AO33" s="4">
        <f>IFERROR(VLOOKUP($A33,Round38[],5,FALSE), 0)</f>
        <v>0</v>
      </c>
      <c r="AP33" s="4">
        <f>IFERROR(VLOOKUP($A33,Round39[],5,FALSE), 0)</f>
        <v>0</v>
      </c>
      <c r="AQ33" s="4">
        <f>IFERROR(VLOOKUP($A33,Round40[],5,FALSE), 0)</f>
        <v>0</v>
      </c>
      <c r="AR33" s="4">
        <f>IFERROR(VLOOKUP($A33,Round41[],5,FALSE), 0)</f>
        <v>0</v>
      </c>
      <c r="AS33" s="4">
        <f>IFERROR(VLOOKUP($A33,Round42[],5,FALSE), 0)</f>
        <v>0</v>
      </c>
      <c r="AT33" s="4">
        <f>IFERROR(VLOOKUP($A33,Round43[],5,FALSE), 0)</f>
        <v>0</v>
      </c>
      <c r="AU33" s="4">
        <f>IFERROR(VLOOKUP($A33,Round44[],5,FALSE), 0)</f>
        <v>0</v>
      </c>
      <c r="AV33" s="4">
        <f>IFERROR(VLOOKUP($A33,Round45[],5,FALSE), 0)</f>
        <v>0</v>
      </c>
      <c r="AW33" s="4">
        <f>IFERROR(VLOOKUP($A33,Round46[],5,FALSE), 0)</f>
        <v>0</v>
      </c>
      <c r="AX33" s="4">
        <f>IFERROR(VLOOKUP($A33,Round47[],5,FALSE), 0)</f>
        <v>0</v>
      </c>
      <c r="AY33" s="4">
        <f>IFERROR(VLOOKUP($A33,Round48[],5,FALSE), 0)</f>
        <v>0</v>
      </c>
      <c r="AZ33" s="4">
        <f>IFERROR(VLOOKUP($A33,Round49[],5,FALSE), 0)</f>
        <v>0</v>
      </c>
      <c r="BA33" s="4">
        <f>IFERROR(VLOOKUP($A33,Round50[],5,FALSE), 0)</f>
        <v>0</v>
      </c>
      <c r="BB33" s="4">
        <f>IFERROR(VLOOKUP($A33,Round51[],5,FALSE), 0)</f>
        <v>0</v>
      </c>
      <c r="BC33" s="4">
        <f>IFERROR(VLOOKUP($A33,Round52[],5,FALSE), 0)</f>
        <v>0</v>
      </c>
      <c r="BD33" s="4">
        <f>IFERROR(VLOOKUP($A33,Round53[],5,FALSE), 0)</f>
        <v>0</v>
      </c>
      <c r="BE33" s="4">
        <f>IFERROR(VLOOKUP($A33,Round54[],5,FALSE), 0)</f>
        <v>0</v>
      </c>
      <c r="BF33" s="4">
        <f>IFERROR(VLOOKUP($A33,Round55[],5,FALSE), 0)</f>
        <v>0</v>
      </c>
      <c r="BG33" s="4">
        <f>IFERROR(VLOOKUP($A33,Round56[],5,FALSE), 0)</f>
        <v>0</v>
      </c>
      <c r="BH33" s="4">
        <f>IFERROR(VLOOKUP($A33,Round57[],5,FALSE), 0)</f>
        <v>0</v>
      </c>
      <c r="BI33" s="4">
        <f>IFERROR(VLOOKUP($A33,Round58[],5,FALSE), 0)</f>
        <v>0</v>
      </c>
      <c r="BJ33" s="4">
        <f>IFERROR(VLOOKUP($A33,Round59[],5,FALSE), 0)</f>
        <v>0</v>
      </c>
      <c r="BK33" s="4">
        <f>IFERROR(VLOOKUP($A33,Round60[],5,FALSE), 0)</f>
        <v>0</v>
      </c>
    </row>
    <row r="34" spans="1:63" ht="22.5" x14ac:dyDescent="0.25">
      <c r="A34" s="1">
        <v>22060</v>
      </c>
      <c r="B34" s="5" t="s">
        <v>124</v>
      </c>
      <c r="C34" s="7">
        <f xml:space="preserve"> SUM(TotalPoints[[#This Row],[دور 1]:[دور 60]])</f>
        <v>3</v>
      </c>
      <c r="D34" s="4">
        <f>IFERROR(VLOOKUP($A34,Round01[],5,FALSE), 0)</f>
        <v>3</v>
      </c>
      <c r="E34" s="4">
        <f>IFERROR(VLOOKUP($A34,Round02[],5,FALSE), 0)</f>
        <v>0</v>
      </c>
      <c r="F34" s="4">
        <f>IFERROR(VLOOKUP($A34,Round03[],5,FALSE), 0)</f>
        <v>0</v>
      </c>
      <c r="G34" s="4">
        <f>IFERROR(VLOOKUP($A34,Round04[],5,FALSE), 0)</f>
        <v>0</v>
      </c>
      <c r="H34" s="4">
        <f>IFERROR(VLOOKUP($A34,Round05[],5,FALSE), 0)</f>
        <v>0</v>
      </c>
      <c r="I34" s="4">
        <f>IFERROR(VLOOKUP($A34,Round06[],5,FALSE), 0)</f>
        <v>0</v>
      </c>
      <c r="J34" s="4">
        <f>IFERROR(VLOOKUP($A34,Round07[],5,FALSE), 0)</f>
        <v>0</v>
      </c>
      <c r="K34" s="4">
        <f>IFERROR(VLOOKUP($A34,Round08[],5,FALSE), 0)</f>
        <v>0</v>
      </c>
      <c r="L34" s="4">
        <f>IFERROR(VLOOKUP($A34,Round09[],5,FALSE), 0)</f>
        <v>0</v>
      </c>
      <c r="M34" s="4">
        <f>IFERROR(VLOOKUP($A34,Round10[],5,FALSE), 0)</f>
        <v>0</v>
      </c>
      <c r="N34" s="4">
        <f>IFERROR(VLOOKUP($A34,Round11[],5,FALSE), 0)</f>
        <v>0</v>
      </c>
      <c r="O34" s="4">
        <f>IFERROR(VLOOKUP($A34,Round12[],5,FALSE), 0)</f>
        <v>0</v>
      </c>
      <c r="P34" s="4">
        <f>IFERROR(VLOOKUP($A34,Round13[],5,FALSE), 0)</f>
        <v>0</v>
      </c>
      <c r="Q34" s="4">
        <f>IFERROR(VLOOKUP($A34,Round14[],5,FALSE), 0)</f>
        <v>0</v>
      </c>
      <c r="R34" s="4">
        <f>IFERROR(VLOOKUP($A34,Round15[],5,FALSE), 0)</f>
        <v>0</v>
      </c>
      <c r="S34" s="4">
        <f>IFERROR(VLOOKUP($A34,Round16[],5,FALSE), 0)</f>
        <v>0</v>
      </c>
      <c r="T34" s="4">
        <f>IFERROR(VLOOKUP($A34,Round17[],5,FALSE), 0)</f>
        <v>0</v>
      </c>
      <c r="U34" s="4">
        <f>IFERROR(VLOOKUP($A34,Round18[],5,FALSE), 0)</f>
        <v>0</v>
      </c>
      <c r="V34" s="4">
        <f>IFERROR(VLOOKUP($A34,Round19[],5,FALSE), 0)</f>
        <v>0</v>
      </c>
      <c r="W34" s="4">
        <f>IFERROR(VLOOKUP($A34,Round20[],5,FALSE), 0)</f>
        <v>0</v>
      </c>
      <c r="X34" s="4">
        <f>IFERROR(VLOOKUP($A34,Round21[],5,FALSE), 0)</f>
        <v>0</v>
      </c>
      <c r="Y34" s="4">
        <f>IFERROR(VLOOKUP($A34,Round22[],5,FALSE), 0)</f>
        <v>0</v>
      </c>
      <c r="Z34" s="4">
        <f>IFERROR(VLOOKUP($A34,Round23[],5,FALSE), 0)</f>
        <v>0</v>
      </c>
      <c r="AA34" s="4">
        <f>IFERROR(VLOOKUP($A34,Round24[],5,FALSE), 0)</f>
        <v>0</v>
      </c>
      <c r="AB34" s="4">
        <f>IFERROR(VLOOKUP($A34,Round25[],5,FALSE), 0)</f>
        <v>0</v>
      </c>
      <c r="AC34" s="4">
        <f>IFERROR(VLOOKUP($A34,Round26[],5,FALSE), 0)</f>
        <v>0</v>
      </c>
      <c r="AD34" s="4">
        <f>IFERROR(VLOOKUP($A34,Round27[],5,FALSE), 0)</f>
        <v>0</v>
      </c>
      <c r="AE34" s="4">
        <f>IFERROR(VLOOKUP($A34,Round28[],5,FALSE), 0)</f>
        <v>0</v>
      </c>
      <c r="AF34" s="4">
        <f>IFERROR(VLOOKUP($A34,Round29[],5,FALSE), 0)</f>
        <v>0</v>
      </c>
      <c r="AG34" s="4">
        <f>IFERROR(VLOOKUP($A34,Round30[],5,FALSE), 0)</f>
        <v>0</v>
      </c>
      <c r="AH34" s="4">
        <f>IFERROR(VLOOKUP($A34,Round31[],5,FALSE), 0)</f>
        <v>0</v>
      </c>
      <c r="AI34" s="4">
        <f>IFERROR(VLOOKUP($A34,Round32[],5,FALSE), 0)</f>
        <v>0</v>
      </c>
      <c r="AJ34" s="4">
        <f>IFERROR(VLOOKUP($A34,Round33[],5,FALSE), 0)</f>
        <v>0</v>
      </c>
      <c r="AK34" s="4">
        <f>IFERROR(VLOOKUP($A34,Round34[],5,FALSE), 0)</f>
        <v>0</v>
      </c>
      <c r="AL34" s="4">
        <f>IFERROR(VLOOKUP($A34,Round35[],5,FALSE), 0)</f>
        <v>0</v>
      </c>
      <c r="AM34" s="4">
        <f>IFERROR(VLOOKUP($A34,Round36[],5,FALSE), 0)</f>
        <v>0</v>
      </c>
      <c r="AN34" s="4">
        <f>IFERROR(VLOOKUP($A34,Round37[],5,FALSE), 0)</f>
        <v>0</v>
      </c>
      <c r="AO34" s="4">
        <f>IFERROR(VLOOKUP($A34,Round38[],5,FALSE), 0)</f>
        <v>0</v>
      </c>
      <c r="AP34" s="4">
        <f>IFERROR(VLOOKUP($A34,Round39[],5,FALSE), 0)</f>
        <v>0</v>
      </c>
      <c r="AQ34" s="4">
        <f>IFERROR(VLOOKUP($A34,Round40[],5,FALSE), 0)</f>
        <v>0</v>
      </c>
      <c r="AR34" s="4">
        <f>IFERROR(VLOOKUP($A34,Round41[],5,FALSE), 0)</f>
        <v>0</v>
      </c>
      <c r="AS34" s="4">
        <f>IFERROR(VLOOKUP($A34,Round42[],5,FALSE), 0)</f>
        <v>0</v>
      </c>
      <c r="AT34" s="4">
        <f>IFERROR(VLOOKUP($A34,Round43[],5,FALSE), 0)</f>
        <v>0</v>
      </c>
      <c r="AU34" s="4">
        <f>IFERROR(VLOOKUP($A34,Round44[],5,FALSE), 0)</f>
        <v>0</v>
      </c>
      <c r="AV34" s="4">
        <f>IFERROR(VLOOKUP($A34,Round45[],5,FALSE), 0)</f>
        <v>0</v>
      </c>
      <c r="AW34" s="4">
        <f>IFERROR(VLOOKUP($A34,Round46[],5,FALSE), 0)</f>
        <v>0</v>
      </c>
      <c r="AX34" s="4">
        <f>IFERROR(VLOOKUP($A34,Round47[],5,FALSE), 0)</f>
        <v>0</v>
      </c>
      <c r="AY34" s="4">
        <f>IFERROR(VLOOKUP($A34,Round48[],5,FALSE), 0)</f>
        <v>0</v>
      </c>
      <c r="AZ34" s="4">
        <f>IFERROR(VLOOKUP($A34,Round49[],5,FALSE), 0)</f>
        <v>0</v>
      </c>
      <c r="BA34" s="4">
        <f>IFERROR(VLOOKUP($A34,Round50[],5,FALSE), 0)</f>
        <v>0</v>
      </c>
      <c r="BB34" s="4">
        <f>IFERROR(VLOOKUP($A34,Round51[],5,FALSE), 0)</f>
        <v>0</v>
      </c>
      <c r="BC34" s="4">
        <f>IFERROR(VLOOKUP($A34,Round52[],5,FALSE), 0)</f>
        <v>0</v>
      </c>
      <c r="BD34" s="4">
        <f>IFERROR(VLOOKUP($A34,Round53[],5,FALSE), 0)</f>
        <v>0</v>
      </c>
      <c r="BE34" s="4">
        <f>IFERROR(VLOOKUP($A34,Round54[],5,FALSE), 0)</f>
        <v>0</v>
      </c>
      <c r="BF34" s="4">
        <f>IFERROR(VLOOKUP($A34,Round55[],5,FALSE), 0)</f>
        <v>0</v>
      </c>
      <c r="BG34" s="4">
        <f>IFERROR(VLOOKUP($A34,Round56[],5,FALSE), 0)</f>
        <v>0</v>
      </c>
      <c r="BH34" s="4">
        <f>IFERROR(VLOOKUP($A34,Round57[],5,FALSE), 0)</f>
        <v>0</v>
      </c>
      <c r="BI34" s="4">
        <f>IFERROR(VLOOKUP($A34,Round58[],5,FALSE), 0)</f>
        <v>0</v>
      </c>
      <c r="BJ34" s="4">
        <f>IFERROR(VLOOKUP($A34,Round59[],5,FALSE), 0)</f>
        <v>0</v>
      </c>
      <c r="BK34" s="4">
        <f>IFERROR(VLOOKUP($A34,Round60[],5,FALSE), 0)</f>
        <v>0</v>
      </c>
    </row>
    <row r="35" spans="1:63" ht="22.5" x14ac:dyDescent="0.25">
      <c r="A35" s="1">
        <v>19663</v>
      </c>
      <c r="B35" s="5" t="s">
        <v>94</v>
      </c>
      <c r="C35" s="7">
        <f xml:space="preserve"> SUM(TotalPoints[[#This Row],[دور 1]:[دور 60]])</f>
        <v>3</v>
      </c>
      <c r="D35" s="4">
        <f>IFERROR(VLOOKUP($A35,Round01[],5,FALSE), 0)</f>
        <v>3</v>
      </c>
      <c r="E35" s="4">
        <f>IFERROR(VLOOKUP($A35,Round02[],5,FALSE), 0)</f>
        <v>0</v>
      </c>
      <c r="F35" s="4">
        <f>IFERROR(VLOOKUP($A35,Round03[],5,FALSE), 0)</f>
        <v>0</v>
      </c>
      <c r="G35" s="4">
        <f>IFERROR(VLOOKUP($A35,Round04[],5,FALSE), 0)</f>
        <v>0</v>
      </c>
      <c r="H35" s="4">
        <f>IFERROR(VLOOKUP($A35,Round05[],5,FALSE), 0)</f>
        <v>0</v>
      </c>
      <c r="I35" s="4">
        <f>IFERROR(VLOOKUP($A35,Round06[],5,FALSE), 0)</f>
        <v>0</v>
      </c>
      <c r="J35" s="1">
        <f>IFERROR(VLOOKUP($A35,Round07[],5,FALSE), 0)</f>
        <v>0</v>
      </c>
      <c r="K35" s="1">
        <f>IFERROR(VLOOKUP($A35,Round08[],5,FALSE), 0)</f>
        <v>0</v>
      </c>
      <c r="L35" s="1">
        <f>IFERROR(VLOOKUP($A35,Round09[],5,FALSE), 0)</f>
        <v>0</v>
      </c>
      <c r="M35" s="1">
        <f>IFERROR(VLOOKUP($A35,Round10[],5,FALSE), 0)</f>
        <v>0</v>
      </c>
      <c r="N35" s="1">
        <f>IFERROR(VLOOKUP($A35,Round11[],5,FALSE), 0)</f>
        <v>0</v>
      </c>
      <c r="O35" s="1">
        <f>IFERROR(VLOOKUP($A35,Round12[],5,FALSE), 0)</f>
        <v>0</v>
      </c>
      <c r="P35" s="1">
        <f>IFERROR(VLOOKUP($A35,Round13[],5,FALSE), 0)</f>
        <v>0</v>
      </c>
      <c r="Q35" s="1">
        <f>IFERROR(VLOOKUP($A35,Round14[],5,FALSE), 0)</f>
        <v>0</v>
      </c>
      <c r="R35" s="1">
        <f>IFERROR(VLOOKUP($A35,Round15[],5,FALSE), 0)</f>
        <v>0</v>
      </c>
      <c r="S35" s="1">
        <f>IFERROR(VLOOKUP($A35,Round16[],5,FALSE), 0)</f>
        <v>0</v>
      </c>
      <c r="T35" s="1">
        <f>IFERROR(VLOOKUP($A35,Round17[],5,FALSE), 0)</f>
        <v>0</v>
      </c>
      <c r="U35" s="1">
        <f>IFERROR(VLOOKUP($A35,Round18[],5,FALSE), 0)</f>
        <v>0</v>
      </c>
      <c r="V35" s="1">
        <f>IFERROR(VLOOKUP($A35,Round19[],5,FALSE), 0)</f>
        <v>0</v>
      </c>
      <c r="W35" s="1">
        <f>IFERROR(VLOOKUP($A35,Round20[],5,FALSE), 0)</f>
        <v>0</v>
      </c>
      <c r="X35" s="1">
        <f>IFERROR(VLOOKUP($A35,Round21[],5,FALSE), 0)</f>
        <v>0</v>
      </c>
      <c r="Y35" s="1">
        <f>IFERROR(VLOOKUP($A35,Round22[],5,FALSE), 0)</f>
        <v>0</v>
      </c>
      <c r="Z35" s="1">
        <f>IFERROR(VLOOKUP($A35,Round23[],5,FALSE), 0)</f>
        <v>0</v>
      </c>
      <c r="AA35" s="1">
        <f>IFERROR(VLOOKUP($A35,Round24[],5,FALSE), 0)</f>
        <v>0</v>
      </c>
      <c r="AB35" s="1">
        <f>IFERROR(VLOOKUP($A35,Round25[],5,FALSE), 0)</f>
        <v>0</v>
      </c>
      <c r="AC35" s="1">
        <f>IFERROR(VLOOKUP($A35,Round26[],5,FALSE), 0)</f>
        <v>0</v>
      </c>
      <c r="AD35" s="1">
        <f>IFERROR(VLOOKUP($A35,Round27[],5,FALSE), 0)</f>
        <v>0</v>
      </c>
      <c r="AE35" s="1">
        <f>IFERROR(VLOOKUP($A35,Round28[],5,FALSE), 0)</f>
        <v>0</v>
      </c>
      <c r="AF35" s="1">
        <f>IFERROR(VLOOKUP($A35,Round29[],5,FALSE), 0)</f>
        <v>0</v>
      </c>
      <c r="AG35" s="1">
        <f>IFERROR(VLOOKUP($A35,Round30[],5,FALSE), 0)</f>
        <v>0</v>
      </c>
      <c r="AH35" s="1">
        <f>IFERROR(VLOOKUP($A35,Round31[],5,FALSE), 0)</f>
        <v>0</v>
      </c>
      <c r="AI35" s="1">
        <f>IFERROR(VLOOKUP($A35,Round32[],5,FALSE), 0)</f>
        <v>0</v>
      </c>
      <c r="AJ35" s="1">
        <f>IFERROR(VLOOKUP($A35,Round33[],5,FALSE), 0)</f>
        <v>0</v>
      </c>
      <c r="AK35" s="1">
        <f>IFERROR(VLOOKUP($A35,Round34[],5,FALSE), 0)</f>
        <v>0</v>
      </c>
      <c r="AL35" s="1">
        <f>IFERROR(VLOOKUP($A35,Round35[],5,FALSE), 0)</f>
        <v>0</v>
      </c>
      <c r="AM35" s="1">
        <f>IFERROR(VLOOKUP($A35,Round36[],5,FALSE), 0)</f>
        <v>0</v>
      </c>
      <c r="AN35" s="1">
        <f>IFERROR(VLOOKUP($A35,Round37[],5,FALSE), 0)</f>
        <v>0</v>
      </c>
      <c r="AO35" s="1">
        <f>IFERROR(VLOOKUP($A35,Round38[],5,FALSE), 0)</f>
        <v>0</v>
      </c>
      <c r="AP35" s="1">
        <f>IFERROR(VLOOKUP($A35,Round39[],5,FALSE), 0)</f>
        <v>0</v>
      </c>
      <c r="AQ35" s="1">
        <f>IFERROR(VLOOKUP($A35,Round40[],5,FALSE), 0)</f>
        <v>0</v>
      </c>
      <c r="AR35" s="1">
        <f>IFERROR(VLOOKUP($A35,Round41[],5,FALSE), 0)</f>
        <v>0</v>
      </c>
      <c r="AS35" s="1">
        <f>IFERROR(VLOOKUP($A35,Round42[],5,FALSE), 0)</f>
        <v>0</v>
      </c>
      <c r="AT35" s="1">
        <f>IFERROR(VLOOKUP($A35,Round43[],5,FALSE), 0)</f>
        <v>0</v>
      </c>
      <c r="AU35" s="1">
        <f>IFERROR(VLOOKUP($A35,Round44[],5,FALSE), 0)</f>
        <v>0</v>
      </c>
      <c r="AV35" s="1">
        <f>IFERROR(VLOOKUP($A35,Round45[],5,FALSE), 0)</f>
        <v>0</v>
      </c>
      <c r="AW35" s="1">
        <f>IFERROR(VLOOKUP($A35,Round46[],5,FALSE), 0)</f>
        <v>0</v>
      </c>
      <c r="AX35" s="1">
        <f>IFERROR(VLOOKUP($A35,Round47[],5,FALSE), 0)</f>
        <v>0</v>
      </c>
      <c r="AY35" s="1">
        <f>IFERROR(VLOOKUP($A35,Round48[],5,FALSE), 0)</f>
        <v>0</v>
      </c>
      <c r="AZ35" s="1">
        <f>IFERROR(VLOOKUP($A35,Round49[],5,FALSE), 0)</f>
        <v>0</v>
      </c>
      <c r="BA35" s="1">
        <f>IFERROR(VLOOKUP($A35,Round50[],5,FALSE), 0)</f>
        <v>0</v>
      </c>
      <c r="BB35" s="1">
        <f>IFERROR(VLOOKUP($A35,Round51[],5,FALSE), 0)</f>
        <v>0</v>
      </c>
      <c r="BC35" s="1">
        <f>IFERROR(VLOOKUP($A35,Round52[],5,FALSE), 0)</f>
        <v>0</v>
      </c>
      <c r="BD35" s="1">
        <f>IFERROR(VLOOKUP($A35,Round53[],5,FALSE), 0)</f>
        <v>0</v>
      </c>
      <c r="BE35" s="1">
        <f>IFERROR(VLOOKUP($A35,Round54[],5,FALSE), 0)</f>
        <v>0</v>
      </c>
      <c r="BF35" s="1">
        <f>IFERROR(VLOOKUP($A35,Round55[],5,FALSE), 0)</f>
        <v>0</v>
      </c>
      <c r="BG35" s="1">
        <f>IFERROR(VLOOKUP($A35,Round56[],5,FALSE), 0)</f>
        <v>0</v>
      </c>
      <c r="BH35" s="1">
        <f>IFERROR(VLOOKUP($A35,Round57[],5,FALSE), 0)</f>
        <v>0</v>
      </c>
      <c r="BI35" s="1">
        <f>IFERROR(VLOOKUP($A35,Round58[],5,FALSE), 0)</f>
        <v>0</v>
      </c>
      <c r="BJ35" s="1">
        <f>IFERROR(VLOOKUP($A35,Round59[],5,FALSE), 0)</f>
        <v>0</v>
      </c>
      <c r="BK35" s="1">
        <f>IFERROR(VLOOKUP($A35,Round60[],5,FALSE), 0)</f>
        <v>0</v>
      </c>
    </row>
    <row r="36" spans="1:63" ht="22.5" x14ac:dyDescent="0.25">
      <c r="A36" s="1">
        <v>17714</v>
      </c>
      <c r="B36" s="2" t="s">
        <v>70</v>
      </c>
      <c r="C36" s="6">
        <f xml:space="preserve"> SUM(TotalPoints[[#This Row],[دور 1]:[دور 60]])</f>
        <v>3</v>
      </c>
      <c r="D36" s="1">
        <f>IFERROR(VLOOKUP($A36,Round01[],5,FALSE), 0)</f>
        <v>3</v>
      </c>
      <c r="E36" s="1">
        <f>IFERROR(VLOOKUP($A36,Round02[],5,FALSE), 0)</f>
        <v>0</v>
      </c>
      <c r="F36" s="1">
        <f>IFERROR(VLOOKUP($A36,Round03[],5,FALSE), 0)</f>
        <v>0</v>
      </c>
      <c r="G36" s="1">
        <f>IFERROR(VLOOKUP($A36,Round04[],5,FALSE), 0)</f>
        <v>0</v>
      </c>
      <c r="H36" s="1">
        <f>IFERROR(VLOOKUP($A36,Round05[],5,FALSE), 0)</f>
        <v>0</v>
      </c>
      <c r="I36" s="4">
        <f>IFERROR(VLOOKUP($A36,Round06[],5,FALSE), 0)</f>
        <v>0</v>
      </c>
      <c r="J36" s="1">
        <f>IFERROR(VLOOKUP($A36,Round07[],5,FALSE), 0)</f>
        <v>0</v>
      </c>
      <c r="K36" s="1">
        <f>IFERROR(VLOOKUP($A36,Round08[],5,FALSE), 0)</f>
        <v>0</v>
      </c>
      <c r="L36" s="1">
        <f>IFERROR(VLOOKUP($A36,Round09[],5,FALSE), 0)</f>
        <v>0</v>
      </c>
      <c r="M36" s="1">
        <f>IFERROR(VLOOKUP($A36,Round10[],5,FALSE), 0)</f>
        <v>0</v>
      </c>
      <c r="N36" s="1">
        <f>IFERROR(VLOOKUP($A36,Round11[],5,FALSE), 0)</f>
        <v>0</v>
      </c>
      <c r="O36" s="1">
        <f>IFERROR(VLOOKUP($A36,Round12[],5,FALSE), 0)</f>
        <v>0</v>
      </c>
      <c r="P36" s="1">
        <f>IFERROR(VLOOKUP($A36,Round13[],5,FALSE), 0)</f>
        <v>0</v>
      </c>
      <c r="Q36" s="1">
        <f>IFERROR(VLOOKUP($A36,Round14[],5,FALSE), 0)</f>
        <v>0</v>
      </c>
      <c r="R36" s="1">
        <f>IFERROR(VLOOKUP($A36,Round15[],5,FALSE), 0)</f>
        <v>0</v>
      </c>
      <c r="S36" s="1">
        <f>IFERROR(VLOOKUP($A36,Round16[],5,FALSE), 0)</f>
        <v>0</v>
      </c>
      <c r="T36" s="1">
        <f>IFERROR(VLOOKUP($A36,Round17[],5,FALSE), 0)</f>
        <v>0</v>
      </c>
      <c r="U36" s="1">
        <f>IFERROR(VLOOKUP($A36,Round18[],5,FALSE), 0)</f>
        <v>0</v>
      </c>
      <c r="V36" s="1">
        <f>IFERROR(VLOOKUP($A36,Round19[],5,FALSE), 0)</f>
        <v>0</v>
      </c>
      <c r="W36" s="1">
        <f>IFERROR(VLOOKUP($A36,Round20[],5,FALSE), 0)</f>
        <v>0</v>
      </c>
      <c r="X36" s="1">
        <f>IFERROR(VLOOKUP($A36,Round21[],5,FALSE), 0)</f>
        <v>0</v>
      </c>
      <c r="Y36" s="1">
        <f>IFERROR(VLOOKUP($A36,Round22[],5,FALSE), 0)</f>
        <v>0</v>
      </c>
      <c r="Z36" s="1">
        <f>IFERROR(VLOOKUP($A36,Round23[],5,FALSE), 0)</f>
        <v>0</v>
      </c>
      <c r="AA36" s="1">
        <f>IFERROR(VLOOKUP($A36,Round24[],5,FALSE), 0)</f>
        <v>0</v>
      </c>
      <c r="AB36" s="1">
        <f>IFERROR(VLOOKUP($A36,Round25[],5,FALSE), 0)</f>
        <v>0</v>
      </c>
      <c r="AC36" s="1">
        <f>IFERROR(VLOOKUP($A36,Round26[],5,FALSE), 0)</f>
        <v>0</v>
      </c>
      <c r="AD36" s="1">
        <f>IFERROR(VLOOKUP($A36,Round27[],5,FALSE), 0)</f>
        <v>0</v>
      </c>
      <c r="AE36" s="1">
        <f>IFERROR(VLOOKUP($A36,Round28[],5,FALSE), 0)</f>
        <v>0</v>
      </c>
      <c r="AF36" s="1">
        <f>IFERROR(VLOOKUP($A36,Round29[],5,FALSE), 0)</f>
        <v>0</v>
      </c>
      <c r="AG36" s="1">
        <f>IFERROR(VLOOKUP($A36,Round30[],5,FALSE), 0)</f>
        <v>0</v>
      </c>
      <c r="AH36" s="1">
        <f>IFERROR(VLOOKUP($A36,Round31[],5,FALSE), 0)</f>
        <v>0</v>
      </c>
      <c r="AI36" s="1">
        <f>IFERROR(VLOOKUP($A36,Round32[],5,FALSE), 0)</f>
        <v>0</v>
      </c>
      <c r="AJ36" s="1">
        <f>IFERROR(VLOOKUP($A36,Round33[],5,FALSE), 0)</f>
        <v>0</v>
      </c>
      <c r="AK36" s="1">
        <f>IFERROR(VLOOKUP($A36,Round34[],5,FALSE), 0)</f>
        <v>0</v>
      </c>
      <c r="AL36" s="1">
        <f>IFERROR(VLOOKUP($A36,Round35[],5,FALSE), 0)</f>
        <v>0</v>
      </c>
      <c r="AM36" s="1">
        <f>IFERROR(VLOOKUP($A36,Round36[],5,FALSE), 0)</f>
        <v>0</v>
      </c>
      <c r="AN36" s="1">
        <f>IFERROR(VLOOKUP($A36,Round37[],5,FALSE), 0)</f>
        <v>0</v>
      </c>
      <c r="AO36" s="1">
        <f>IFERROR(VLOOKUP($A36,Round38[],5,FALSE), 0)</f>
        <v>0</v>
      </c>
      <c r="AP36" s="1">
        <f>IFERROR(VLOOKUP($A36,Round39[],5,FALSE), 0)</f>
        <v>0</v>
      </c>
      <c r="AQ36" s="1">
        <f>IFERROR(VLOOKUP($A36,Round40[],5,FALSE), 0)</f>
        <v>0</v>
      </c>
      <c r="AR36" s="1">
        <f>IFERROR(VLOOKUP($A36,Round41[],5,FALSE), 0)</f>
        <v>0</v>
      </c>
      <c r="AS36" s="1">
        <f>IFERROR(VLOOKUP($A36,Round42[],5,FALSE), 0)</f>
        <v>0</v>
      </c>
      <c r="AT36" s="1">
        <f>IFERROR(VLOOKUP($A36,Round43[],5,FALSE), 0)</f>
        <v>0</v>
      </c>
      <c r="AU36" s="1">
        <f>IFERROR(VLOOKUP($A36,Round44[],5,FALSE), 0)</f>
        <v>0</v>
      </c>
      <c r="AV36" s="1">
        <f>IFERROR(VLOOKUP($A36,Round45[],5,FALSE), 0)</f>
        <v>0</v>
      </c>
      <c r="AW36" s="1">
        <f>IFERROR(VLOOKUP($A36,Round46[],5,FALSE), 0)</f>
        <v>0</v>
      </c>
      <c r="AX36" s="1">
        <f>IFERROR(VLOOKUP($A36,Round47[],5,FALSE), 0)</f>
        <v>0</v>
      </c>
      <c r="AY36" s="1">
        <f>IFERROR(VLOOKUP($A36,Round48[],5,FALSE), 0)</f>
        <v>0</v>
      </c>
      <c r="AZ36" s="1">
        <f>IFERROR(VLOOKUP($A36,Round49[],5,FALSE), 0)</f>
        <v>0</v>
      </c>
      <c r="BA36" s="1">
        <f>IFERROR(VLOOKUP($A36,Round50[],5,FALSE), 0)</f>
        <v>0</v>
      </c>
      <c r="BB36" s="1">
        <f>IFERROR(VLOOKUP($A36,Round51[],5,FALSE), 0)</f>
        <v>0</v>
      </c>
      <c r="BC36" s="1">
        <f>IFERROR(VLOOKUP($A36,Round52[],5,FALSE), 0)</f>
        <v>0</v>
      </c>
      <c r="BD36" s="1">
        <f>IFERROR(VLOOKUP($A36,Round53[],5,FALSE), 0)</f>
        <v>0</v>
      </c>
      <c r="BE36" s="1">
        <f>IFERROR(VLOOKUP($A36,Round54[],5,FALSE), 0)</f>
        <v>0</v>
      </c>
      <c r="BF36" s="1">
        <f>IFERROR(VLOOKUP($A36,Round55[],5,FALSE), 0)</f>
        <v>0</v>
      </c>
      <c r="BG36" s="1">
        <f>IFERROR(VLOOKUP($A36,Round56[],5,FALSE), 0)</f>
        <v>0</v>
      </c>
      <c r="BH36" s="1">
        <f>IFERROR(VLOOKUP($A36,Round57[],5,FALSE), 0)</f>
        <v>0</v>
      </c>
      <c r="BI36" s="1">
        <f>IFERROR(VLOOKUP($A36,Round58[],5,FALSE), 0)</f>
        <v>0</v>
      </c>
      <c r="BJ36" s="1">
        <f>IFERROR(VLOOKUP($A36,Round59[],5,FALSE), 0)</f>
        <v>0</v>
      </c>
      <c r="BK36" s="1">
        <f>IFERROR(VLOOKUP($A36,Round60[],5,FALSE), 0)</f>
        <v>0</v>
      </c>
    </row>
    <row r="37" spans="1:63" ht="22.5" x14ac:dyDescent="0.25">
      <c r="A37" s="1">
        <v>8142</v>
      </c>
      <c r="B37" s="5" t="s">
        <v>84</v>
      </c>
      <c r="C37" s="7">
        <f xml:space="preserve"> SUM(TotalPoints[[#This Row],[دور 1]:[دور 60]])</f>
        <v>3</v>
      </c>
      <c r="D37" s="4">
        <f>IFERROR(VLOOKUP($A37,Round01[],5,FALSE), 0)</f>
        <v>3</v>
      </c>
      <c r="E37" s="4">
        <f>IFERROR(VLOOKUP($A37,Round02[],5,FALSE), 0)</f>
        <v>0</v>
      </c>
      <c r="F37" s="4">
        <f>IFERROR(VLOOKUP($A37,Round03[],5,FALSE), 0)</f>
        <v>0</v>
      </c>
      <c r="G37" s="4">
        <f>IFERROR(VLOOKUP($A37,Round04[],5,FALSE), 0)</f>
        <v>0</v>
      </c>
      <c r="H37" s="4">
        <f>IFERROR(VLOOKUP($A37,Round05[],5,FALSE), 0)</f>
        <v>0</v>
      </c>
      <c r="I37" s="4">
        <f>IFERROR(VLOOKUP($A37,Round06[],5,FALSE), 0)</f>
        <v>0</v>
      </c>
      <c r="J37" s="4">
        <f>IFERROR(VLOOKUP($A37,Round07[],5,FALSE), 0)</f>
        <v>0</v>
      </c>
      <c r="K37" s="4">
        <f>IFERROR(VLOOKUP($A37,Round08[],5,FALSE), 0)</f>
        <v>0</v>
      </c>
      <c r="L37" s="4">
        <f>IFERROR(VLOOKUP($A37,Round09[],5,FALSE), 0)</f>
        <v>0</v>
      </c>
      <c r="M37" s="4">
        <f>IFERROR(VLOOKUP($A37,Round10[],5,FALSE), 0)</f>
        <v>0</v>
      </c>
      <c r="N37" s="4">
        <f>IFERROR(VLOOKUP($A37,Round11[],5,FALSE), 0)</f>
        <v>0</v>
      </c>
      <c r="O37" s="4">
        <f>IFERROR(VLOOKUP($A37,Round12[],5,FALSE), 0)</f>
        <v>0</v>
      </c>
      <c r="P37" s="4">
        <f>IFERROR(VLOOKUP($A37,Round13[],5,FALSE), 0)</f>
        <v>0</v>
      </c>
      <c r="Q37" s="4">
        <f>IFERROR(VLOOKUP($A37,Round14[],5,FALSE), 0)</f>
        <v>0</v>
      </c>
      <c r="R37" s="4">
        <f>IFERROR(VLOOKUP($A37,Round15[],5,FALSE), 0)</f>
        <v>0</v>
      </c>
      <c r="S37" s="4">
        <f>IFERROR(VLOOKUP($A37,Round16[],5,FALSE), 0)</f>
        <v>0</v>
      </c>
      <c r="T37" s="4">
        <f>IFERROR(VLOOKUP($A37,Round17[],5,FALSE), 0)</f>
        <v>0</v>
      </c>
      <c r="U37" s="4">
        <f>IFERROR(VLOOKUP($A37,Round18[],5,FALSE), 0)</f>
        <v>0</v>
      </c>
      <c r="V37" s="4">
        <f>IFERROR(VLOOKUP($A37,Round19[],5,FALSE), 0)</f>
        <v>0</v>
      </c>
      <c r="W37" s="4">
        <f>IFERROR(VLOOKUP($A37,Round20[],5,FALSE), 0)</f>
        <v>0</v>
      </c>
      <c r="X37" s="4">
        <f>IFERROR(VLOOKUP($A37,Round21[],5,FALSE), 0)</f>
        <v>0</v>
      </c>
      <c r="Y37" s="4">
        <f>IFERROR(VLOOKUP($A37,Round22[],5,FALSE), 0)</f>
        <v>0</v>
      </c>
      <c r="Z37" s="4">
        <f>IFERROR(VLOOKUP($A37,Round23[],5,FALSE), 0)</f>
        <v>0</v>
      </c>
      <c r="AA37" s="4">
        <f>IFERROR(VLOOKUP($A37,Round24[],5,FALSE), 0)</f>
        <v>0</v>
      </c>
      <c r="AB37" s="4">
        <f>IFERROR(VLOOKUP($A37,Round25[],5,FALSE), 0)</f>
        <v>0</v>
      </c>
      <c r="AC37" s="4">
        <f>IFERROR(VLOOKUP($A37,Round26[],5,FALSE), 0)</f>
        <v>0</v>
      </c>
      <c r="AD37" s="4">
        <f>IFERROR(VLOOKUP($A37,Round27[],5,FALSE), 0)</f>
        <v>0</v>
      </c>
      <c r="AE37" s="4">
        <f>IFERROR(VLOOKUP($A37,Round28[],5,FALSE), 0)</f>
        <v>0</v>
      </c>
      <c r="AF37" s="4">
        <f>IFERROR(VLOOKUP($A37,Round29[],5,FALSE), 0)</f>
        <v>0</v>
      </c>
      <c r="AG37" s="4">
        <f>IFERROR(VLOOKUP($A37,Round30[],5,FALSE), 0)</f>
        <v>0</v>
      </c>
      <c r="AH37" s="4">
        <f>IFERROR(VLOOKUP($A37,Round31[],5,FALSE), 0)</f>
        <v>0</v>
      </c>
      <c r="AI37" s="4">
        <f>IFERROR(VLOOKUP($A37,Round32[],5,FALSE), 0)</f>
        <v>0</v>
      </c>
      <c r="AJ37" s="4">
        <f>IFERROR(VLOOKUP($A37,Round33[],5,FALSE), 0)</f>
        <v>0</v>
      </c>
      <c r="AK37" s="4">
        <f>IFERROR(VLOOKUP($A37,Round34[],5,FALSE), 0)</f>
        <v>0</v>
      </c>
      <c r="AL37" s="4">
        <f>IFERROR(VLOOKUP($A37,Round35[],5,FALSE), 0)</f>
        <v>0</v>
      </c>
      <c r="AM37" s="4">
        <f>IFERROR(VLOOKUP($A37,Round36[],5,FALSE), 0)</f>
        <v>0</v>
      </c>
      <c r="AN37" s="4">
        <f>IFERROR(VLOOKUP($A37,Round37[],5,FALSE), 0)</f>
        <v>0</v>
      </c>
      <c r="AO37" s="4">
        <f>IFERROR(VLOOKUP($A37,Round38[],5,FALSE), 0)</f>
        <v>0</v>
      </c>
      <c r="AP37" s="4">
        <f>IFERROR(VLOOKUP($A37,Round39[],5,FALSE), 0)</f>
        <v>0</v>
      </c>
      <c r="AQ37" s="4">
        <f>IFERROR(VLOOKUP($A37,Round40[],5,FALSE), 0)</f>
        <v>0</v>
      </c>
      <c r="AR37" s="4">
        <f>IFERROR(VLOOKUP($A37,Round41[],5,FALSE), 0)</f>
        <v>0</v>
      </c>
      <c r="AS37" s="4">
        <f>IFERROR(VLOOKUP($A37,Round42[],5,FALSE), 0)</f>
        <v>0</v>
      </c>
      <c r="AT37" s="4">
        <f>IFERROR(VLOOKUP($A37,Round43[],5,FALSE), 0)</f>
        <v>0</v>
      </c>
      <c r="AU37" s="4">
        <f>IFERROR(VLOOKUP($A37,Round44[],5,FALSE), 0)</f>
        <v>0</v>
      </c>
      <c r="AV37" s="4">
        <f>IFERROR(VLOOKUP($A37,Round45[],5,FALSE), 0)</f>
        <v>0</v>
      </c>
      <c r="AW37" s="4">
        <f>IFERROR(VLOOKUP($A37,Round46[],5,FALSE), 0)</f>
        <v>0</v>
      </c>
      <c r="AX37" s="4">
        <f>IFERROR(VLOOKUP($A37,Round47[],5,FALSE), 0)</f>
        <v>0</v>
      </c>
      <c r="AY37" s="4">
        <f>IFERROR(VLOOKUP($A37,Round48[],5,FALSE), 0)</f>
        <v>0</v>
      </c>
      <c r="AZ37" s="4">
        <f>IFERROR(VLOOKUP($A37,Round49[],5,FALSE), 0)</f>
        <v>0</v>
      </c>
      <c r="BA37" s="4">
        <f>IFERROR(VLOOKUP($A37,Round50[],5,FALSE), 0)</f>
        <v>0</v>
      </c>
      <c r="BB37" s="4">
        <f>IFERROR(VLOOKUP($A37,Round51[],5,FALSE), 0)</f>
        <v>0</v>
      </c>
      <c r="BC37" s="4">
        <f>IFERROR(VLOOKUP($A37,Round52[],5,FALSE), 0)</f>
        <v>0</v>
      </c>
      <c r="BD37" s="4">
        <f>IFERROR(VLOOKUP($A37,Round53[],5,FALSE), 0)</f>
        <v>0</v>
      </c>
      <c r="BE37" s="4">
        <f>IFERROR(VLOOKUP($A37,Round54[],5,FALSE), 0)</f>
        <v>0</v>
      </c>
      <c r="BF37" s="4">
        <f>IFERROR(VLOOKUP($A37,Round55[],5,FALSE), 0)</f>
        <v>0</v>
      </c>
      <c r="BG37" s="4">
        <f>IFERROR(VLOOKUP($A37,Round56[],5,FALSE), 0)</f>
        <v>0</v>
      </c>
      <c r="BH37" s="4">
        <f>IFERROR(VLOOKUP($A37,Round57[],5,FALSE), 0)</f>
        <v>0</v>
      </c>
      <c r="BI37" s="4">
        <f>IFERROR(VLOOKUP($A37,Round58[],5,FALSE), 0)</f>
        <v>0</v>
      </c>
      <c r="BJ37" s="4">
        <f>IFERROR(VLOOKUP($A37,Round59[],5,FALSE), 0)</f>
        <v>0</v>
      </c>
      <c r="BK37" s="4">
        <f>IFERROR(VLOOKUP($A37,Round60[],5,FALSE), 0)</f>
        <v>0</v>
      </c>
    </row>
    <row r="38" spans="1:63" ht="22.5" x14ac:dyDescent="0.25">
      <c r="A38" s="1">
        <v>216</v>
      </c>
      <c r="B38" s="5" t="s">
        <v>91</v>
      </c>
      <c r="C38" s="7">
        <f xml:space="preserve"> SUM(TotalPoints[[#This Row],[دور 1]:[دور 60]])</f>
        <v>3</v>
      </c>
      <c r="D38" s="4">
        <f>IFERROR(VLOOKUP($A38,Round01[],5,FALSE), 0)</f>
        <v>3</v>
      </c>
      <c r="E38" s="4">
        <f>IFERROR(VLOOKUP($A38,Round02[],5,FALSE), 0)</f>
        <v>0</v>
      </c>
      <c r="F38" s="4">
        <f>IFERROR(VLOOKUP($A38,Round03[],5,FALSE), 0)</f>
        <v>0</v>
      </c>
      <c r="G38" s="4">
        <f>IFERROR(VLOOKUP($A38,Round04[],5,FALSE), 0)</f>
        <v>0</v>
      </c>
      <c r="H38" s="4">
        <f>IFERROR(VLOOKUP($A38,Round05[],5,FALSE), 0)</f>
        <v>0</v>
      </c>
      <c r="I38" s="4">
        <f>IFERROR(VLOOKUP($A38,Round06[],5,FALSE), 0)</f>
        <v>0</v>
      </c>
      <c r="J38" s="1">
        <f>IFERROR(VLOOKUP($A38,Round07[],5,FALSE), 0)</f>
        <v>0</v>
      </c>
      <c r="K38" s="1">
        <f>IFERROR(VLOOKUP($A38,Round08[],5,FALSE), 0)</f>
        <v>0</v>
      </c>
      <c r="L38" s="1">
        <f>IFERROR(VLOOKUP($A38,Round09[],5,FALSE), 0)</f>
        <v>0</v>
      </c>
      <c r="M38" s="1">
        <f>IFERROR(VLOOKUP($A38,Round10[],5,FALSE), 0)</f>
        <v>0</v>
      </c>
      <c r="N38" s="1">
        <f>IFERROR(VLOOKUP($A38,Round11[],5,FALSE), 0)</f>
        <v>0</v>
      </c>
      <c r="O38" s="1">
        <f>IFERROR(VLOOKUP($A38,Round12[],5,FALSE), 0)</f>
        <v>0</v>
      </c>
      <c r="P38" s="1">
        <f>IFERROR(VLOOKUP($A38,Round13[],5,FALSE), 0)</f>
        <v>0</v>
      </c>
      <c r="Q38" s="1">
        <f>IFERROR(VLOOKUP($A38,Round14[],5,FALSE), 0)</f>
        <v>0</v>
      </c>
      <c r="R38" s="1">
        <f>IFERROR(VLOOKUP($A38,Round15[],5,FALSE), 0)</f>
        <v>0</v>
      </c>
      <c r="S38" s="1">
        <f>IFERROR(VLOOKUP($A38,Round16[],5,FALSE), 0)</f>
        <v>0</v>
      </c>
      <c r="T38" s="1">
        <f>IFERROR(VLOOKUP($A38,Round17[],5,FALSE), 0)</f>
        <v>0</v>
      </c>
      <c r="U38" s="1">
        <f>IFERROR(VLOOKUP($A38,Round18[],5,FALSE), 0)</f>
        <v>0</v>
      </c>
      <c r="V38" s="1">
        <f>IFERROR(VLOOKUP($A38,Round19[],5,FALSE), 0)</f>
        <v>0</v>
      </c>
      <c r="W38" s="1">
        <f>IFERROR(VLOOKUP($A38,Round20[],5,FALSE), 0)</f>
        <v>0</v>
      </c>
      <c r="X38" s="1">
        <f>IFERROR(VLOOKUP($A38,Round21[],5,FALSE), 0)</f>
        <v>0</v>
      </c>
      <c r="Y38" s="1">
        <f>IFERROR(VLOOKUP($A38,Round22[],5,FALSE), 0)</f>
        <v>0</v>
      </c>
      <c r="Z38" s="1">
        <f>IFERROR(VLOOKUP($A38,Round23[],5,FALSE), 0)</f>
        <v>0</v>
      </c>
      <c r="AA38" s="1">
        <f>IFERROR(VLOOKUP($A38,Round24[],5,FALSE), 0)</f>
        <v>0</v>
      </c>
      <c r="AB38" s="1">
        <f>IFERROR(VLOOKUP($A38,Round25[],5,FALSE), 0)</f>
        <v>0</v>
      </c>
      <c r="AC38" s="1">
        <f>IFERROR(VLOOKUP($A38,Round26[],5,FALSE), 0)</f>
        <v>0</v>
      </c>
      <c r="AD38" s="1">
        <f>IFERROR(VLOOKUP($A38,Round27[],5,FALSE), 0)</f>
        <v>0</v>
      </c>
      <c r="AE38" s="1">
        <f>IFERROR(VLOOKUP($A38,Round28[],5,FALSE), 0)</f>
        <v>0</v>
      </c>
      <c r="AF38" s="1">
        <f>IFERROR(VLOOKUP($A38,Round29[],5,FALSE), 0)</f>
        <v>0</v>
      </c>
      <c r="AG38" s="1">
        <f>IFERROR(VLOOKUP($A38,Round30[],5,FALSE), 0)</f>
        <v>0</v>
      </c>
      <c r="AH38" s="1">
        <f>IFERROR(VLOOKUP($A38,Round31[],5,FALSE), 0)</f>
        <v>0</v>
      </c>
      <c r="AI38" s="1">
        <f>IFERROR(VLOOKUP($A38,Round32[],5,FALSE), 0)</f>
        <v>0</v>
      </c>
      <c r="AJ38" s="1">
        <f>IFERROR(VLOOKUP($A38,Round33[],5,FALSE), 0)</f>
        <v>0</v>
      </c>
      <c r="AK38" s="1">
        <f>IFERROR(VLOOKUP($A38,Round34[],5,FALSE), 0)</f>
        <v>0</v>
      </c>
      <c r="AL38" s="1">
        <f>IFERROR(VLOOKUP($A38,Round35[],5,FALSE), 0)</f>
        <v>0</v>
      </c>
      <c r="AM38" s="1">
        <f>IFERROR(VLOOKUP($A38,Round36[],5,FALSE), 0)</f>
        <v>0</v>
      </c>
      <c r="AN38" s="1">
        <f>IFERROR(VLOOKUP($A38,Round37[],5,FALSE), 0)</f>
        <v>0</v>
      </c>
      <c r="AO38" s="1">
        <f>IFERROR(VLOOKUP($A38,Round38[],5,FALSE), 0)</f>
        <v>0</v>
      </c>
      <c r="AP38" s="1">
        <f>IFERROR(VLOOKUP($A38,Round39[],5,FALSE), 0)</f>
        <v>0</v>
      </c>
      <c r="AQ38" s="1">
        <f>IFERROR(VLOOKUP($A38,Round40[],5,FALSE), 0)</f>
        <v>0</v>
      </c>
      <c r="AR38" s="1">
        <f>IFERROR(VLOOKUP($A38,Round41[],5,FALSE), 0)</f>
        <v>0</v>
      </c>
      <c r="AS38" s="1">
        <f>IFERROR(VLOOKUP($A38,Round42[],5,FALSE), 0)</f>
        <v>0</v>
      </c>
      <c r="AT38" s="1">
        <f>IFERROR(VLOOKUP($A38,Round43[],5,FALSE), 0)</f>
        <v>0</v>
      </c>
      <c r="AU38" s="1">
        <f>IFERROR(VLOOKUP($A38,Round44[],5,FALSE), 0)</f>
        <v>0</v>
      </c>
      <c r="AV38" s="1">
        <f>IFERROR(VLOOKUP($A38,Round45[],5,FALSE), 0)</f>
        <v>0</v>
      </c>
      <c r="AW38" s="1">
        <f>IFERROR(VLOOKUP($A38,Round46[],5,FALSE), 0)</f>
        <v>0</v>
      </c>
      <c r="AX38" s="1">
        <f>IFERROR(VLOOKUP($A38,Round47[],5,FALSE), 0)</f>
        <v>0</v>
      </c>
      <c r="AY38" s="1">
        <f>IFERROR(VLOOKUP($A38,Round48[],5,FALSE), 0)</f>
        <v>0</v>
      </c>
      <c r="AZ38" s="1">
        <f>IFERROR(VLOOKUP($A38,Round49[],5,FALSE), 0)</f>
        <v>0</v>
      </c>
      <c r="BA38" s="1">
        <f>IFERROR(VLOOKUP($A38,Round50[],5,FALSE), 0)</f>
        <v>0</v>
      </c>
      <c r="BB38" s="1">
        <f>IFERROR(VLOOKUP($A38,Round51[],5,FALSE), 0)</f>
        <v>0</v>
      </c>
      <c r="BC38" s="1">
        <f>IFERROR(VLOOKUP($A38,Round52[],5,FALSE), 0)</f>
        <v>0</v>
      </c>
      <c r="BD38" s="1">
        <f>IFERROR(VLOOKUP($A38,Round53[],5,FALSE), 0)</f>
        <v>0</v>
      </c>
      <c r="BE38" s="1">
        <f>IFERROR(VLOOKUP($A38,Round54[],5,FALSE), 0)</f>
        <v>0</v>
      </c>
      <c r="BF38" s="1">
        <f>IFERROR(VLOOKUP($A38,Round55[],5,FALSE), 0)</f>
        <v>0</v>
      </c>
      <c r="BG38" s="1">
        <f>IFERROR(VLOOKUP($A38,Round56[],5,FALSE), 0)</f>
        <v>0</v>
      </c>
      <c r="BH38" s="1">
        <f>IFERROR(VLOOKUP($A38,Round57[],5,FALSE), 0)</f>
        <v>0</v>
      </c>
      <c r="BI38" s="1">
        <f>IFERROR(VLOOKUP($A38,Round58[],5,FALSE), 0)</f>
        <v>0</v>
      </c>
      <c r="BJ38" s="1">
        <f>IFERROR(VLOOKUP($A38,Round59[],5,FALSE), 0)</f>
        <v>0</v>
      </c>
      <c r="BK38" s="1">
        <f>IFERROR(VLOOKUP($A38,Round60[],5,FALSE), 0)</f>
        <v>0</v>
      </c>
    </row>
    <row r="39" spans="1:63" ht="22.5" x14ac:dyDescent="0.25">
      <c r="A39" s="1">
        <v>29583</v>
      </c>
      <c r="B39" s="5" t="s">
        <v>144</v>
      </c>
      <c r="C39" s="7">
        <f xml:space="preserve"> SUM(TotalPoints[[#This Row],[دور 1]:[دور 60]])</f>
        <v>3</v>
      </c>
      <c r="D39" s="4">
        <f>IFERROR(VLOOKUP($A39,Round01[],5,FALSE), 0)</f>
        <v>2</v>
      </c>
      <c r="E39" s="4">
        <f>IFERROR(VLOOKUP($A39,Round02[],5,FALSE), 0)</f>
        <v>0</v>
      </c>
      <c r="F39" s="4">
        <f>IFERROR(VLOOKUP($A39,Round03[],5,FALSE), 0)</f>
        <v>1</v>
      </c>
      <c r="G39" s="4">
        <f>IFERROR(VLOOKUP($A39,Round04[],5,FALSE), 0)</f>
        <v>0</v>
      </c>
      <c r="H39" s="4">
        <f>IFERROR(VLOOKUP($A39,Round05[],5,FALSE), 0)</f>
        <v>0</v>
      </c>
      <c r="I39" s="4">
        <f>IFERROR(VLOOKUP($A39,Round06[],5,FALSE), 0)</f>
        <v>0</v>
      </c>
      <c r="J39" s="1">
        <f>IFERROR(VLOOKUP($A39,Round07[],5,FALSE), 0)</f>
        <v>0</v>
      </c>
      <c r="K39" s="1">
        <f>IFERROR(VLOOKUP($A39,Round08[],5,FALSE), 0)</f>
        <v>0</v>
      </c>
      <c r="L39" s="1">
        <f>IFERROR(VLOOKUP($A39,Round09[],5,FALSE), 0)</f>
        <v>0</v>
      </c>
      <c r="M39" s="1">
        <f>IFERROR(VLOOKUP($A39,Round10[],5,FALSE), 0)</f>
        <v>0</v>
      </c>
      <c r="N39" s="1">
        <f>IFERROR(VLOOKUP($A39,Round11[],5,FALSE), 0)</f>
        <v>0</v>
      </c>
      <c r="O39" s="1">
        <f>IFERROR(VLOOKUP($A39,Round12[],5,FALSE), 0)</f>
        <v>0</v>
      </c>
      <c r="P39" s="1">
        <f>IFERROR(VLOOKUP($A39,Round13[],5,FALSE), 0)</f>
        <v>0</v>
      </c>
      <c r="Q39" s="1">
        <f>IFERROR(VLOOKUP($A39,Round14[],5,FALSE), 0)</f>
        <v>0</v>
      </c>
      <c r="R39" s="1">
        <f>IFERROR(VLOOKUP($A39,Round15[],5,FALSE), 0)</f>
        <v>0</v>
      </c>
      <c r="S39" s="1">
        <f>IFERROR(VLOOKUP($A39,Round16[],5,FALSE), 0)</f>
        <v>0</v>
      </c>
      <c r="T39" s="1">
        <f>IFERROR(VLOOKUP($A39,Round17[],5,FALSE), 0)</f>
        <v>0</v>
      </c>
      <c r="U39" s="1">
        <f>IFERROR(VLOOKUP($A39,Round18[],5,FALSE), 0)</f>
        <v>0</v>
      </c>
      <c r="V39" s="1">
        <f>IFERROR(VLOOKUP($A39,Round19[],5,FALSE), 0)</f>
        <v>0</v>
      </c>
      <c r="W39" s="1">
        <f>IFERROR(VLOOKUP($A39,Round20[],5,FALSE), 0)</f>
        <v>0</v>
      </c>
      <c r="X39" s="1">
        <f>IFERROR(VLOOKUP($A39,Round21[],5,FALSE), 0)</f>
        <v>0</v>
      </c>
      <c r="Y39" s="1">
        <f>IFERROR(VLOOKUP($A39,Round22[],5,FALSE), 0)</f>
        <v>0</v>
      </c>
      <c r="Z39" s="1">
        <f>IFERROR(VLOOKUP($A39,Round23[],5,FALSE), 0)</f>
        <v>0</v>
      </c>
      <c r="AA39" s="1">
        <f>IFERROR(VLOOKUP($A39,Round24[],5,FALSE), 0)</f>
        <v>0</v>
      </c>
      <c r="AB39" s="1">
        <f>IFERROR(VLOOKUP($A39,Round25[],5,FALSE), 0)</f>
        <v>0</v>
      </c>
      <c r="AC39" s="1">
        <f>IFERROR(VLOOKUP($A39,Round26[],5,FALSE), 0)</f>
        <v>0</v>
      </c>
      <c r="AD39" s="1">
        <f>IFERROR(VLOOKUP($A39,Round27[],5,FALSE), 0)</f>
        <v>0</v>
      </c>
      <c r="AE39" s="1">
        <f>IFERROR(VLOOKUP($A39,Round28[],5,FALSE), 0)</f>
        <v>0</v>
      </c>
      <c r="AF39" s="1">
        <f>IFERROR(VLOOKUP($A39,Round29[],5,FALSE), 0)</f>
        <v>0</v>
      </c>
      <c r="AG39" s="1">
        <f>IFERROR(VLOOKUP($A39,Round30[],5,FALSE), 0)</f>
        <v>0</v>
      </c>
      <c r="AH39" s="1">
        <f>IFERROR(VLOOKUP($A39,Round31[],5,FALSE), 0)</f>
        <v>0</v>
      </c>
      <c r="AI39" s="1">
        <f>IFERROR(VLOOKUP($A39,Round32[],5,FALSE), 0)</f>
        <v>0</v>
      </c>
      <c r="AJ39" s="1">
        <f>IFERROR(VLOOKUP($A39,Round33[],5,FALSE), 0)</f>
        <v>0</v>
      </c>
      <c r="AK39" s="1">
        <f>IFERROR(VLOOKUP($A39,Round34[],5,FALSE), 0)</f>
        <v>0</v>
      </c>
      <c r="AL39" s="1">
        <f>IFERROR(VLOOKUP($A39,Round35[],5,FALSE), 0)</f>
        <v>0</v>
      </c>
      <c r="AM39" s="1">
        <f>IFERROR(VLOOKUP($A39,Round36[],5,FALSE), 0)</f>
        <v>0</v>
      </c>
      <c r="AN39" s="1">
        <f>IFERROR(VLOOKUP($A39,Round37[],5,FALSE), 0)</f>
        <v>0</v>
      </c>
      <c r="AO39" s="1">
        <f>IFERROR(VLOOKUP($A39,Round38[],5,FALSE), 0)</f>
        <v>0</v>
      </c>
      <c r="AP39" s="1">
        <f>IFERROR(VLOOKUP($A39,Round39[],5,FALSE), 0)</f>
        <v>0</v>
      </c>
      <c r="AQ39" s="1">
        <f>IFERROR(VLOOKUP($A39,Round40[],5,FALSE), 0)</f>
        <v>0</v>
      </c>
      <c r="AR39" s="1">
        <f>IFERROR(VLOOKUP($A39,Round41[],5,FALSE), 0)</f>
        <v>0</v>
      </c>
      <c r="AS39" s="1">
        <f>IFERROR(VLOOKUP($A39,Round42[],5,FALSE), 0)</f>
        <v>0</v>
      </c>
      <c r="AT39" s="1">
        <f>IFERROR(VLOOKUP($A39,Round43[],5,FALSE), 0)</f>
        <v>0</v>
      </c>
      <c r="AU39" s="1">
        <f>IFERROR(VLOOKUP($A39,Round44[],5,FALSE), 0)</f>
        <v>0</v>
      </c>
      <c r="AV39" s="1">
        <f>IFERROR(VLOOKUP($A39,Round45[],5,FALSE), 0)</f>
        <v>0</v>
      </c>
      <c r="AW39" s="1">
        <f>IFERROR(VLOOKUP($A39,Round46[],5,FALSE), 0)</f>
        <v>0</v>
      </c>
      <c r="AX39" s="1">
        <f>IFERROR(VLOOKUP($A39,Round47[],5,FALSE), 0)</f>
        <v>0</v>
      </c>
      <c r="AY39" s="1">
        <f>IFERROR(VLOOKUP($A39,Round48[],5,FALSE), 0)</f>
        <v>0</v>
      </c>
      <c r="AZ39" s="1">
        <f>IFERROR(VLOOKUP($A39,Round49[],5,FALSE), 0)</f>
        <v>0</v>
      </c>
      <c r="BA39" s="1">
        <f>IFERROR(VLOOKUP($A39,Round50[],5,FALSE), 0)</f>
        <v>0</v>
      </c>
      <c r="BB39" s="1">
        <f>IFERROR(VLOOKUP($A39,Round51[],5,FALSE), 0)</f>
        <v>0</v>
      </c>
      <c r="BC39" s="1">
        <f>IFERROR(VLOOKUP($A39,Round52[],5,FALSE), 0)</f>
        <v>0</v>
      </c>
      <c r="BD39" s="1">
        <f>IFERROR(VLOOKUP($A39,Round53[],5,FALSE), 0)</f>
        <v>0</v>
      </c>
      <c r="BE39" s="1">
        <f>IFERROR(VLOOKUP($A39,Round54[],5,FALSE), 0)</f>
        <v>0</v>
      </c>
      <c r="BF39" s="1">
        <f>IFERROR(VLOOKUP($A39,Round55[],5,FALSE), 0)</f>
        <v>0</v>
      </c>
      <c r="BG39" s="1">
        <f>IFERROR(VLOOKUP($A39,Round56[],5,FALSE), 0)</f>
        <v>0</v>
      </c>
      <c r="BH39" s="1">
        <f>IFERROR(VLOOKUP($A39,Round57[],5,FALSE), 0)</f>
        <v>0</v>
      </c>
      <c r="BI39" s="1">
        <f>IFERROR(VLOOKUP($A39,Round58[],5,FALSE), 0)</f>
        <v>0</v>
      </c>
      <c r="BJ39" s="1">
        <f>IFERROR(VLOOKUP($A39,Round59[],5,FALSE), 0)</f>
        <v>0</v>
      </c>
      <c r="BK39" s="1">
        <f>IFERROR(VLOOKUP($A39,Round60[],5,FALSE), 0)</f>
        <v>0</v>
      </c>
    </row>
    <row r="40" spans="1:63" ht="22.5" x14ac:dyDescent="0.25">
      <c r="A40" s="1">
        <v>29577</v>
      </c>
      <c r="B40" s="5" t="s">
        <v>120</v>
      </c>
      <c r="C40" s="7">
        <f xml:space="preserve"> SUM(TotalPoints[[#This Row],[دور 1]:[دور 60]])</f>
        <v>3</v>
      </c>
      <c r="D40" s="4">
        <f>IFERROR(VLOOKUP($A40,Round01[],5,FALSE), 0)</f>
        <v>2</v>
      </c>
      <c r="E40" s="4">
        <f>IFERROR(VLOOKUP($A40,Round02[],5,FALSE), 0)</f>
        <v>0</v>
      </c>
      <c r="F40" s="4">
        <f>IFERROR(VLOOKUP($A40,Round03[],5,FALSE), 0)</f>
        <v>1</v>
      </c>
      <c r="G40" s="4">
        <f>IFERROR(VLOOKUP($A40,Round04[],5,FALSE), 0)</f>
        <v>0</v>
      </c>
      <c r="H40" s="4">
        <f>IFERROR(VLOOKUP($A40,Round05[],5,FALSE), 0)</f>
        <v>0</v>
      </c>
      <c r="I40" s="4">
        <f>IFERROR(VLOOKUP($A40,Round06[],5,FALSE), 0)</f>
        <v>0</v>
      </c>
      <c r="J40" s="1">
        <f>IFERROR(VLOOKUP($A40,Round07[],5,FALSE), 0)</f>
        <v>0</v>
      </c>
      <c r="K40" s="1">
        <f>IFERROR(VLOOKUP($A40,Round08[],5,FALSE), 0)</f>
        <v>0</v>
      </c>
      <c r="L40" s="1">
        <f>IFERROR(VLOOKUP($A40,Round09[],5,FALSE), 0)</f>
        <v>0</v>
      </c>
      <c r="M40" s="1">
        <f>IFERROR(VLOOKUP($A40,Round10[],5,FALSE), 0)</f>
        <v>0</v>
      </c>
      <c r="N40" s="1">
        <f>IFERROR(VLOOKUP($A40,Round11[],5,FALSE), 0)</f>
        <v>0</v>
      </c>
      <c r="O40" s="1">
        <f>IFERROR(VLOOKUP($A40,Round12[],5,FALSE), 0)</f>
        <v>0</v>
      </c>
      <c r="P40" s="1">
        <f>IFERROR(VLOOKUP($A40,Round13[],5,FALSE), 0)</f>
        <v>0</v>
      </c>
      <c r="Q40" s="1">
        <f>IFERROR(VLOOKUP($A40,Round14[],5,FALSE), 0)</f>
        <v>0</v>
      </c>
      <c r="R40" s="1">
        <f>IFERROR(VLOOKUP($A40,Round15[],5,FALSE), 0)</f>
        <v>0</v>
      </c>
      <c r="S40" s="1">
        <f>IFERROR(VLOOKUP($A40,Round16[],5,FALSE), 0)</f>
        <v>0</v>
      </c>
      <c r="T40" s="1">
        <f>IFERROR(VLOOKUP($A40,Round17[],5,FALSE), 0)</f>
        <v>0</v>
      </c>
      <c r="U40" s="1">
        <f>IFERROR(VLOOKUP($A40,Round18[],5,FALSE), 0)</f>
        <v>0</v>
      </c>
      <c r="V40" s="1">
        <f>IFERROR(VLOOKUP($A40,Round19[],5,FALSE), 0)</f>
        <v>0</v>
      </c>
      <c r="W40" s="1">
        <f>IFERROR(VLOOKUP($A40,Round20[],5,FALSE), 0)</f>
        <v>0</v>
      </c>
      <c r="X40" s="1">
        <f>IFERROR(VLOOKUP($A40,Round21[],5,FALSE), 0)</f>
        <v>0</v>
      </c>
      <c r="Y40" s="1">
        <f>IFERROR(VLOOKUP($A40,Round22[],5,FALSE), 0)</f>
        <v>0</v>
      </c>
      <c r="Z40" s="1">
        <f>IFERROR(VLOOKUP($A40,Round23[],5,FALSE), 0)</f>
        <v>0</v>
      </c>
      <c r="AA40" s="1">
        <f>IFERROR(VLOOKUP($A40,Round24[],5,FALSE), 0)</f>
        <v>0</v>
      </c>
      <c r="AB40" s="1">
        <f>IFERROR(VLOOKUP($A40,Round25[],5,FALSE), 0)</f>
        <v>0</v>
      </c>
      <c r="AC40" s="1">
        <f>IFERROR(VLOOKUP($A40,Round26[],5,FALSE), 0)</f>
        <v>0</v>
      </c>
      <c r="AD40" s="1">
        <f>IFERROR(VLOOKUP($A40,Round27[],5,FALSE), 0)</f>
        <v>0</v>
      </c>
      <c r="AE40" s="1">
        <f>IFERROR(VLOOKUP($A40,Round28[],5,FALSE), 0)</f>
        <v>0</v>
      </c>
      <c r="AF40" s="1">
        <f>IFERROR(VLOOKUP($A40,Round29[],5,FALSE), 0)</f>
        <v>0</v>
      </c>
      <c r="AG40" s="1">
        <f>IFERROR(VLOOKUP($A40,Round30[],5,FALSE), 0)</f>
        <v>0</v>
      </c>
      <c r="AH40" s="1">
        <f>IFERROR(VLOOKUP($A40,Round31[],5,FALSE), 0)</f>
        <v>0</v>
      </c>
      <c r="AI40" s="1">
        <f>IFERROR(VLOOKUP($A40,Round32[],5,FALSE), 0)</f>
        <v>0</v>
      </c>
      <c r="AJ40" s="1">
        <f>IFERROR(VLOOKUP($A40,Round33[],5,FALSE), 0)</f>
        <v>0</v>
      </c>
      <c r="AK40" s="1">
        <f>IFERROR(VLOOKUP($A40,Round34[],5,FALSE), 0)</f>
        <v>0</v>
      </c>
      <c r="AL40" s="1">
        <f>IFERROR(VLOOKUP($A40,Round35[],5,FALSE), 0)</f>
        <v>0</v>
      </c>
      <c r="AM40" s="1">
        <f>IFERROR(VLOOKUP($A40,Round36[],5,FALSE), 0)</f>
        <v>0</v>
      </c>
      <c r="AN40" s="1">
        <f>IFERROR(VLOOKUP($A40,Round37[],5,FALSE), 0)</f>
        <v>0</v>
      </c>
      <c r="AO40" s="1">
        <f>IFERROR(VLOOKUP($A40,Round38[],5,FALSE), 0)</f>
        <v>0</v>
      </c>
      <c r="AP40" s="1">
        <f>IFERROR(VLOOKUP($A40,Round39[],5,FALSE), 0)</f>
        <v>0</v>
      </c>
      <c r="AQ40" s="1">
        <f>IFERROR(VLOOKUP($A40,Round40[],5,FALSE), 0)</f>
        <v>0</v>
      </c>
      <c r="AR40" s="1">
        <f>IFERROR(VLOOKUP($A40,Round41[],5,FALSE), 0)</f>
        <v>0</v>
      </c>
      <c r="AS40" s="1">
        <f>IFERROR(VLOOKUP($A40,Round42[],5,FALSE), 0)</f>
        <v>0</v>
      </c>
      <c r="AT40" s="1">
        <f>IFERROR(VLOOKUP($A40,Round43[],5,FALSE), 0)</f>
        <v>0</v>
      </c>
      <c r="AU40" s="1">
        <f>IFERROR(VLOOKUP($A40,Round44[],5,FALSE), 0)</f>
        <v>0</v>
      </c>
      <c r="AV40" s="1">
        <f>IFERROR(VLOOKUP($A40,Round45[],5,FALSE), 0)</f>
        <v>0</v>
      </c>
      <c r="AW40" s="1">
        <f>IFERROR(VLOOKUP($A40,Round46[],5,FALSE), 0)</f>
        <v>0</v>
      </c>
      <c r="AX40" s="1">
        <f>IFERROR(VLOOKUP($A40,Round47[],5,FALSE), 0)</f>
        <v>0</v>
      </c>
      <c r="AY40" s="1">
        <f>IFERROR(VLOOKUP($A40,Round48[],5,FALSE), 0)</f>
        <v>0</v>
      </c>
      <c r="AZ40" s="1">
        <f>IFERROR(VLOOKUP($A40,Round49[],5,FALSE), 0)</f>
        <v>0</v>
      </c>
      <c r="BA40" s="1">
        <f>IFERROR(VLOOKUP($A40,Round50[],5,FALSE), 0)</f>
        <v>0</v>
      </c>
      <c r="BB40" s="1">
        <f>IFERROR(VLOOKUP($A40,Round51[],5,FALSE), 0)</f>
        <v>0</v>
      </c>
      <c r="BC40" s="1">
        <f>IFERROR(VLOOKUP($A40,Round52[],5,FALSE), 0)</f>
        <v>0</v>
      </c>
      <c r="BD40" s="1">
        <f>IFERROR(VLOOKUP($A40,Round53[],5,FALSE), 0)</f>
        <v>0</v>
      </c>
      <c r="BE40" s="1">
        <f>IFERROR(VLOOKUP($A40,Round54[],5,FALSE), 0)</f>
        <v>0</v>
      </c>
      <c r="BF40" s="1">
        <f>IFERROR(VLOOKUP($A40,Round55[],5,FALSE), 0)</f>
        <v>0</v>
      </c>
      <c r="BG40" s="1">
        <f>IFERROR(VLOOKUP($A40,Round56[],5,FALSE), 0)</f>
        <v>0</v>
      </c>
      <c r="BH40" s="1">
        <f>IFERROR(VLOOKUP($A40,Round57[],5,FALSE), 0)</f>
        <v>0</v>
      </c>
      <c r="BI40" s="1">
        <f>IFERROR(VLOOKUP($A40,Round58[],5,FALSE), 0)</f>
        <v>0</v>
      </c>
      <c r="BJ40" s="1">
        <f>IFERROR(VLOOKUP($A40,Round59[],5,FALSE), 0)</f>
        <v>0</v>
      </c>
      <c r="BK40" s="1">
        <f>IFERROR(VLOOKUP($A40,Round60[],5,FALSE), 0)</f>
        <v>0</v>
      </c>
    </row>
    <row r="41" spans="1:63" ht="22.5" x14ac:dyDescent="0.25">
      <c r="A41" s="1">
        <v>29566</v>
      </c>
      <c r="B41" s="5" t="s">
        <v>137</v>
      </c>
      <c r="C41" s="7">
        <f xml:space="preserve"> SUM(TotalPoints[[#This Row],[دور 1]:[دور 60]])</f>
        <v>3</v>
      </c>
      <c r="D41" s="4">
        <f>IFERROR(VLOOKUP($A41,Round01[],5,FALSE), 0)</f>
        <v>2</v>
      </c>
      <c r="E41" s="4">
        <f>IFERROR(VLOOKUP($A41,Round02[],5,FALSE), 0)</f>
        <v>0</v>
      </c>
      <c r="F41" s="4">
        <f>IFERROR(VLOOKUP($A41,Round03[],5,FALSE), 0)</f>
        <v>1</v>
      </c>
      <c r="G41" s="4">
        <f>IFERROR(VLOOKUP($A41,Round04[],5,FALSE), 0)</f>
        <v>0</v>
      </c>
      <c r="H41" s="4">
        <f>IFERROR(VLOOKUP($A41,Round05[],5,FALSE), 0)</f>
        <v>0</v>
      </c>
      <c r="I41" s="4">
        <f>IFERROR(VLOOKUP($A41,Round06[],5,FALSE), 0)</f>
        <v>0</v>
      </c>
      <c r="J41" s="4">
        <f>IFERROR(VLOOKUP($A41,Round07[],5,FALSE), 0)</f>
        <v>0</v>
      </c>
      <c r="K41" s="4">
        <f>IFERROR(VLOOKUP($A41,Round08[],5,FALSE), 0)</f>
        <v>0</v>
      </c>
      <c r="L41" s="4">
        <f>IFERROR(VLOOKUP($A41,Round09[],5,FALSE), 0)</f>
        <v>0</v>
      </c>
      <c r="M41" s="4">
        <f>IFERROR(VLOOKUP($A41,Round10[],5,FALSE), 0)</f>
        <v>0</v>
      </c>
      <c r="N41" s="4">
        <f>IFERROR(VLOOKUP($A41,Round11[],5,FALSE), 0)</f>
        <v>0</v>
      </c>
      <c r="O41" s="4">
        <f>IFERROR(VLOOKUP($A41,Round12[],5,FALSE), 0)</f>
        <v>0</v>
      </c>
      <c r="P41" s="4">
        <f>IFERROR(VLOOKUP($A41,Round13[],5,FALSE), 0)</f>
        <v>0</v>
      </c>
      <c r="Q41" s="4">
        <f>IFERROR(VLOOKUP($A41,Round14[],5,FALSE), 0)</f>
        <v>0</v>
      </c>
      <c r="R41" s="4">
        <f>IFERROR(VLOOKUP($A41,Round15[],5,FALSE), 0)</f>
        <v>0</v>
      </c>
      <c r="S41" s="4">
        <f>IFERROR(VLOOKUP($A41,Round16[],5,FALSE), 0)</f>
        <v>0</v>
      </c>
      <c r="T41" s="4">
        <f>IFERROR(VLOOKUP($A41,Round17[],5,FALSE), 0)</f>
        <v>0</v>
      </c>
      <c r="U41" s="4">
        <f>IFERROR(VLOOKUP($A41,Round18[],5,FALSE), 0)</f>
        <v>0</v>
      </c>
      <c r="V41" s="4">
        <f>IFERROR(VLOOKUP($A41,Round19[],5,FALSE), 0)</f>
        <v>0</v>
      </c>
      <c r="W41" s="4">
        <f>IFERROR(VLOOKUP($A41,Round20[],5,FALSE), 0)</f>
        <v>0</v>
      </c>
      <c r="X41" s="4">
        <f>IFERROR(VLOOKUP($A41,Round21[],5,FALSE), 0)</f>
        <v>0</v>
      </c>
      <c r="Y41" s="4">
        <f>IFERROR(VLOOKUP($A41,Round22[],5,FALSE), 0)</f>
        <v>0</v>
      </c>
      <c r="Z41" s="4">
        <f>IFERROR(VLOOKUP($A41,Round23[],5,FALSE), 0)</f>
        <v>0</v>
      </c>
      <c r="AA41" s="4">
        <f>IFERROR(VLOOKUP($A41,Round24[],5,FALSE), 0)</f>
        <v>0</v>
      </c>
      <c r="AB41" s="4">
        <f>IFERROR(VLOOKUP($A41,Round25[],5,FALSE), 0)</f>
        <v>0</v>
      </c>
      <c r="AC41" s="4">
        <f>IFERROR(VLOOKUP($A41,Round26[],5,FALSE), 0)</f>
        <v>0</v>
      </c>
      <c r="AD41" s="4">
        <f>IFERROR(VLOOKUP($A41,Round27[],5,FALSE), 0)</f>
        <v>0</v>
      </c>
      <c r="AE41" s="4">
        <f>IFERROR(VLOOKUP($A41,Round28[],5,FALSE), 0)</f>
        <v>0</v>
      </c>
      <c r="AF41" s="4">
        <f>IFERROR(VLOOKUP($A41,Round29[],5,FALSE), 0)</f>
        <v>0</v>
      </c>
      <c r="AG41" s="4">
        <f>IFERROR(VLOOKUP($A41,Round30[],5,FALSE), 0)</f>
        <v>0</v>
      </c>
      <c r="AH41" s="4">
        <f>IFERROR(VLOOKUP($A41,Round31[],5,FALSE), 0)</f>
        <v>0</v>
      </c>
      <c r="AI41" s="4">
        <f>IFERROR(VLOOKUP($A41,Round32[],5,FALSE), 0)</f>
        <v>0</v>
      </c>
      <c r="AJ41" s="4">
        <f>IFERROR(VLOOKUP($A41,Round33[],5,FALSE), 0)</f>
        <v>0</v>
      </c>
      <c r="AK41" s="4">
        <f>IFERROR(VLOOKUP($A41,Round34[],5,FALSE), 0)</f>
        <v>0</v>
      </c>
      <c r="AL41" s="4">
        <f>IFERROR(VLOOKUP($A41,Round35[],5,FALSE), 0)</f>
        <v>0</v>
      </c>
      <c r="AM41" s="4">
        <f>IFERROR(VLOOKUP($A41,Round36[],5,FALSE), 0)</f>
        <v>0</v>
      </c>
      <c r="AN41" s="4">
        <f>IFERROR(VLOOKUP($A41,Round37[],5,FALSE), 0)</f>
        <v>0</v>
      </c>
      <c r="AO41" s="4">
        <f>IFERROR(VLOOKUP($A41,Round38[],5,FALSE), 0)</f>
        <v>0</v>
      </c>
      <c r="AP41" s="4">
        <f>IFERROR(VLOOKUP($A41,Round39[],5,FALSE), 0)</f>
        <v>0</v>
      </c>
      <c r="AQ41" s="4">
        <f>IFERROR(VLOOKUP($A41,Round40[],5,FALSE), 0)</f>
        <v>0</v>
      </c>
      <c r="AR41" s="4">
        <f>IFERROR(VLOOKUP($A41,Round41[],5,FALSE), 0)</f>
        <v>0</v>
      </c>
      <c r="AS41" s="4">
        <f>IFERROR(VLOOKUP($A41,Round42[],5,FALSE), 0)</f>
        <v>0</v>
      </c>
      <c r="AT41" s="4">
        <f>IFERROR(VLOOKUP($A41,Round43[],5,FALSE), 0)</f>
        <v>0</v>
      </c>
      <c r="AU41" s="4">
        <f>IFERROR(VLOOKUP($A41,Round44[],5,FALSE), 0)</f>
        <v>0</v>
      </c>
      <c r="AV41" s="4">
        <f>IFERROR(VLOOKUP($A41,Round45[],5,FALSE), 0)</f>
        <v>0</v>
      </c>
      <c r="AW41" s="4">
        <f>IFERROR(VLOOKUP($A41,Round46[],5,FALSE), 0)</f>
        <v>0</v>
      </c>
      <c r="AX41" s="4">
        <f>IFERROR(VLOOKUP($A41,Round47[],5,FALSE), 0)</f>
        <v>0</v>
      </c>
      <c r="AY41" s="4">
        <f>IFERROR(VLOOKUP($A41,Round48[],5,FALSE), 0)</f>
        <v>0</v>
      </c>
      <c r="AZ41" s="4">
        <f>IFERROR(VLOOKUP($A41,Round49[],5,FALSE), 0)</f>
        <v>0</v>
      </c>
      <c r="BA41" s="4">
        <f>IFERROR(VLOOKUP($A41,Round50[],5,FALSE), 0)</f>
        <v>0</v>
      </c>
      <c r="BB41" s="4">
        <f>IFERROR(VLOOKUP($A41,Round51[],5,FALSE), 0)</f>
        <v>0</v>
      </c>
      <c r="BC41" s="4">
        <f>IFERROR(VLOOKUP($A41,Round52[],5,FALSE), 0)</f>
        <v>0</v>
      </c>
      <c r="BD41" s="4">
        <f>IFERROR(VLOOKUP($A41,Round53[],5,FALSE), 0)</f>
        <v>0</v>
      </c>
      <c r="BE41" s="4">
        <f>IFERROR(VLOOKUP($A41,Round54[],5,FALSE), 0)</f>
        <v>0</v>
      </c>
      <c r="BF41" s="4">
        <f>IFERROR(VLOOKUP($A41,Round55[],5,FALSE), 0)</f>
        <v>0</v>
      </c>
      <c r="BG41" s="4">
        <f>IFERROR(VLOOKUP($A41,Round56[],5,FALSE), 0)</f>
        <v>0</v>
      </c>
      <c r="BH41" s="4">
        <f>IFERROR(VLOOKUP($A41,Round57[],5,FALSE), 0)</f>
        <v>0</v>
      </c>
      <c r="BI41" s="4">
        <f>IFERROR(VLOOKUP($A41,Round58[],5,FALSE), 0)</f>
        <v>0</v>
      </c>
      <c r="BJ41" s="4">
        <f>IFERROR(VLOOKUP($A41,Round59[],5,FALSE), 0)</f>
        <v>0</v>
      </c>
      <c r="BK41" s="4">
        <f>IFERROR(VLOOKUP($A41,Round60[],5,FALSE), 0)</f>
        <v>0</v>
      </c>
    </row>
    <row r="42" spans="1:63" ht="22.5" x14ac:dyDescent="0.25">
      <c r="A42" s="1">
        <v>29560</v>
      </c>
      <c r="B42" s="5" t="s">
        <v>140</v>
      </c>
      <c r="C42" s="7">
        <f xml:space="preserve"> SUM(TotalPoints[[#This Row],[دور 1]:[دور 60]])</f>
        <v>3</v>
      </c>
      <c r="D42" s="4">
        <f>IFERROR(VLOOKUP($A42,Round01[],5,FALSE), 0)</f>
        <v>2</v>
      </c>
      <c r="E42" s="4">
        <f>IFERROR(VLOOKUP($A42,Round02[],5,FALSE), 0)</f>
        <v>0</v>
      </c>
      <c r="F42" s="4">
        <f>IFERROR(VLOOKUP($A42,Round03[],5,FALSE), 0)</f>
        <v>1</v>
      </c>
      <c r="G42" s="4">
        <f>IFERROR(VLOOKUP($A42,Round04[],5,FALSE), 0)</f>
        <v>0</v>
      </c>
      <c r="H42" s="4">
        <f>IFERROR(VLOOKUP($A42,Round05[],5,FALSE), 0)</f>
        <v>0</v>
      </c>
      <c r="I42" s="4">
        <f>IFERROR(VLOOKUP($A42,Round06[],5,FALSE), 0)</f>
        <v>0</v>
      </c>
      <c r="J42" s="1">
        <f>IFERROR(VLOOKUP($A42,Round07[],5,FALSE), 0)</f>
        <v>0</v>
      </c>
      <c r="K42" s="1">
        <f>IFERROR(VLOOKUP($A42,Round08[],5,FALSE), 0)</f>
        <v>0</v>
      </c>
      <c r="L42" s="1">
        <f>IFERROR(VLOOKUP($A42,Round09[],5,FALSE), 0)</f>
        <v>0</v>
      </c>
      <c r="M42" s="1">
        <f>IFERROR(VLOOKUP($A42,Round10[],5,FALSE), 0)</f>
        <v>0</v>
      </c>
      <c r="N42" s="1">
        <f>IFERROR(VLOOKUP($A42,Round11[],5,FALSE), 0)</f>
        <v>0</v>
      </c>
      <c r="O42" s="1">
        <f>IFERROR(VLOOKUP($A42,Round12[],5,FALSE), 0)</f>
        <v>0</v>
      </c>
      <c r="P42" s="1">
        <f>IFERROR(VLOOKUP($A42,Round13[],5,FALSE), 0)</f>
        <v>0</v>
      </c>
      <c r="Q42" s="1">
        <f>IFERROR(VLOOKUP($A42,Round14[],5,FALSE), 0)</f>
        <v>0</v>
      </c>
      <c r="R42" s="1">
        <f>IFERROR(VLOOKUP($A42,Round15[],5,FALSE), 0)</f>
        <v>0</v>
      </c>
      <c r="S42" s="1">
        <f>IFERROR(VLOOKUP($A42,Round16[],5,FALSE), 0)</f>
        <v>0</v>
      </c>
      <c r="T42" s="1">
        <f>IFERROR(VLOOKUP($A42,Round17[],5,FALSE), 0)</f>
        <v>0</v>
      </c>
      <c r="U42" s="1">
        <f>IFERROR(VLOOKUP($A42,Round18[],5,FALSE), 0)</f>
        <v>0</v>
      </c>
      <c r="V42" s="1">
        <f>IFERROR(VLOOKUP($A42,Round19[],5,FALSE), 0)</f>
        <v>0</v>
      </c>
      <c r="W42" s="1">
        <f>IFERROR(VLOOKUP($A42,Round20[],5,FALSE), 0)</f>
        <v>0</v>
      </c>
      <c r="X42" s="1">
        <f>IFERROR(VLOOKUP($A42,Round21[],5,FALSE), 0)</f>
        <v>0</v>
      </c>
      <c r="Y42" s="1">
        <f>IFERROR(VLOOKUP($A42,Round22[],5,FALSE), 0)</f>
        <v>0</v>
      </c>
      <c r="Z42" s="1">
        <f>IFERROR(VLOOKUP($A42,Round23[],5,FALSE), 0)</f>
        <v>0</v>
      </c>
      <c r="AA42" s="1">
        <f>IFERROR(VLOOKUP($A42,Round24[],5,FALSE), 0)</f>
        <v>0</v>
      </c>
      <c r="AB42" s="1">
        <f>IFERROR(VLOOKUP($A42,Round25[],5,FALSE), 0)</f>
        <v>0</v>
      </c>
      <c r="AC42" s="1">
        <f>IFERROR(VLOOKUP($A42,Round26[],5,FALSE), 0)</f>
        <v>0</v>
      </c>
      <c r="AD42" s="1">
        <f>IFERROR(VLOOKUP($A42,Round27[],5,FALSE), 0)</f>
        <v>0</v>
      </c>
      <c r="AE42" s="1">
        <f>IFERROR(VLOOKUP($A42,Round28[],5,FALSE), 0)</f>
        <v>0</v>
      </c>
      <c r="AF42" s="1">
        <f>IFERROR(VLOOKUP($A42,Round29[],5,FALSE), 0)</f>
        <v>0</v>
      </c>
      <c r="AG42" s="1">
        <f>IFERROR(VLOOKUP($A42,Round30[],5,FALSE), 0)</f>
        <v>0</v>
      </c>
      <c r="AH42" s="1">
        <f>IFERROR(VLOOKUP($A42,Round31[],5,FALSE), 0)</f>
        <v>0</v>
      </c>
      <c r="AI42" s="1">
        <f>IFERROR(VLOOKUP($A42,Round32[],5,FALSE), 0)</f>
        <v>0</v>
      </c>
      <c r="AJ42" s="1">
        <f>IFERROR(VLOOKUP($A42,Round33[],5,FALSE), 0)</f>
        <v>0</v>
      </c>
      <c r="AK42" s="1">
        <f>IFERROR(VLOOKUP($A42,Round34[],5,FALSE), 0)</f>
        <v>0</v>
      </c>
      <c r="AL42" s="1">
        <f>IFERROR(VLOOKUP($A42,Round35[],5,FALSE), 0)</f>
        <v>0</v>
      </c>
      <c r="AM42" s="1">
        <f>IFERROR(VLOOKUP($A42,Round36[],5,FALSE), 0)</f>
        <v>0</v>
      </c>
      <c r="AN42" s="1">
        <f>IFERROR(VLOOKUP($A42,Round37[],5,FALSE), 0)</f>
        <v>0</v>
      </c>
      <c r="AO42" s="1">
        <f>IFERROR(VLOOKUP($A42,Round38[],5,FALSE), 0)</f>
        <v>0</v>
      </c>
      <c r="AP42" s="1">
        <f>IFERROR(VLOOKUP($A42,Round39[],5,FALSE), 0)</f>
        <v>0</v>
      </c>
      <c r="AQ42" s="1">
        <f>IFERROR(VLOOKUP($A42,Round40[],5,FALSE), 0)</f>
        <v>0</v>
      </c>
      <c r="AR42" s="1">
        <f>IFERROR(VLOOKUP($A42,Round41[],5,FALSE), 0)</f>
        <v>0</v>
      </c>
      <c r="AS42" s="1">
        <f>IFERROR(VLOOKUP($A42,Round42[],5,FALSE), 0)</f>
        <v>0</v>
      </c>
      <c r="AT42" s="1">
        <f>IFERROR(VLOOKUP($A42,Round43[],5,FALSE), 0)</f>
        <v>0</v>
      </c>
      <c r="AU42" s="1">
        <f>IFERROR(VLOOKUP($A42,Round44[],5,FALSE), 0)</f>
        <v>0</v>
      </c>
      <c r="AV42" s="1">
        <f>IFERROR(VLOOKUP($A42,Round45[],5,FALSE), 0)</f>
        <v>0</v>
      </c>
      <c r="AW42" s="1">
        <f>IFERROR(VLOOKUP($A42,Round46[],5,FALSE), 0)</f>
        <v>0</v>
      </c>
      <c r="AX42" s="1">
        <f>IFERROR(VLOOKUP($A42,Round47[],5,FALSE), 0)</f>
        <v>0</v>
      </c>
      <c r="AY42" s="1">
        <f>IFERROR(VLOOKUP($A42,Round48[],5,FALSE), 0)</f>
        <v>0</v>
      </c>
      <c r="AZ42" s="1">
        <f>IFERROR(VLOOKUP($A42,Round49[],5,FALSE), 0)</f>
        <v>0</v>
      </c>
      <c r="BA42" s="1">
        <f>IFERROR(VLOOKUP($A42,Round50[],5,FALSE), 0)</f>
        <v>0</v>
      </c>
      <c r="BB42" s="1">
        <f>IFERROR(VLOOKUP($A42,Round51[],5,FALSE), 0)</f>
        <v>0</v>
      </c>
      <c r="BC42" s="1">
        <f>IFERROR(VLOOKUP($A42,Round52[],5,FALSE), 0)</f>
        <v>0</v>
      </c>
      <c r="BD42" s="1">
        <f>IFERROR(VLOOKUP($A42,Round53[],5,FALSE), 0)</f>
        <v>0</v>
      </c>
      <c r="BE42" s="1">
        <f>IFERROR(VLOOKUP($A42,Round54[],5,FALSE), 0)</f>
        <v>0</v>
      </c>
      <c r="BF42" s="1">
        <f>IFERROR(VLOOKUP($A42,Round55[],5,FALSE), 0)</f>
        <v>0</v>
      </c>
      <c r="BG42" s="1">
        <f>IFERROR(VLOOKUP($A42,Round56[],5,FALSE), 0)</f>
        <v>0</v>
      </c>
      <c r="BH42" s="1">
        <f>IFERROR(VLOOKUP($A42,Round57[],5,FALSE), 0)</f>
        <v>0</v>
      </c>
      <c r="BI42" s="1">
        <f>IFERROR(VLOOKUP($A42,Round58[],5,FALSE), 0)</f>
        <v>0</v>
      </c>
      <c r="BJ42" s="1">
        <f>IFERROR(VLOOKUP($A42,Round59[],5,FALSE), 0)</f>
        <v>0</v>
      </c>
      <c r="BK42" s="1">
        <f>IFERROR(VLOOKUP($A42,Round60[],5,FALSE), 0)</f>
        <v>0</v>
      </c>
    </row>
    <row r="43" spans="1:63" ht="22.5" x14ac:dyDescent="0.25">
      <c r="A43" s="1">
        <v>29542</v>
      </c>
      <c r="B43" s="5" t="s">
        <v>72</v>
      </c>
      <c r="C43" s="7">
        <f xml:space="preserve"> SUM(TotalPoints[[#This Row],[دور 1]:[دور 60]])</f>
        <v>3</v>
      </c>
      <c r="D43" s="4">
        <f>IFERROR(VLOOKUP($A43,Round01[],5,FALSE), 0)</f>
        <v>2</v>
      </c>
      <c r="E43" s="4">
        <f>IFERROR(VLOOKUP($A43,Round02[],5,FALSE), 0)</f>
        <v>0</v>
      </c>
      <c r="F43" s="4">
        <f>IFERROR(VLOOKUP($A43,Round03[],5,FALSE), 0)</f>
        <v>1</v>
      </c>
      <c r="G43" s="4">
        <f>IFERROR(VLOOKUP($A43,Round04[],5,FALSE), 0)</f>
        <v>0</v>
      </c>
      <c r="H43" s="4">
        <f>IFERROR(VLOOKUP($A43,Round05[],5,FALSE), 0)</f>
        <v>0</v>
      </c>
      <c r="I43" s="4">
        <f>IFERROR(VLOOKUP($A43,Round06[],5,FALSE), 0)</f>
        <v>0</v>
      </c>
      <c r="J43" s="1">
        <f>IFERROR(VLOOKUP($A43,Round07[],5,FALSE), 0)</f>
        <v>0</v>
      </c>
      <c r="K43" s="1">
        <f>IFERROR(VLOOKUP($A43,Round08[],5,FALSE), 0)</f>
        <v>0</v>
      </c>
      <c r="L43" s="1">
        <f>IFERROR(VLOOKUP($A43,Round09[],5,FALSE), 0)</f>
        <v>0</v>
      </c>
      <c r="M43" s="1">
        <f>IFERROR(VLOOKUP($A43,Round10[],5,FALSE), 0)</f>
        <v>0</v>
      </c>
      <c r="N43" s="1">
        <f>IFERROR(VLOOKUP($A43,Round11[],5,FALSE), 0)</f>
        <v>0</v>
      </c>
      <c r="O43" s="1">
        <f>IFERROR(VLOOKUP($A43,Round12[],5,FALSE), 0)</f>
        <v>0</v>
      </c>
      <c r="P43" s="1">
        <f>IFERROR(VLOOKUP($A43,Round13[],5,FALSE), 0)</f>
        <v>0</v>
      </c>
      <c r="Q43" s="1">
        <f>IFERROR(VLOOKUP($A43,Round14[],5,FALSE), 0)</f>
        <v>0</v>
      </c>
      <c r="R43" s="1">
        <f>IFERROR(VLOOKUP($A43,Round15[],5,FALSE), 0)</f>
        <v>0</v>
      </c>
      <c r="S43" s="1">
        <f>IFERROR(VLOOKUP($A43,Round16[],5,FALSE), 0)</f>
        <v>0</v>
      </c>
      <c r="T43" s="1">
        <f>IFERROR(VLOOKUP($A43,Round17[],5,FALSE), 0)</f>
        <v>0</v>
      </c>
      <c r="U43" s="1">
        <f>IFERROR(VLOOKUP($A43,Round18[],5,FALSE), 0)</f>
        <v>0</v>
      </c>
      <c r="V43" s="1">
        <f>IFERROR(VLOOKUP($A43,Round19[],5,FALSE), 0)</f>
        <v>0</v>
      </c>
      <c r="W43" s="1">
        <f>IFERROR(VLOOKUP($A43,Round20[],5,FALSE), 0)</f>
        <v>0</v>
      </c>
      <c r="X43" s="1">
        <f>IFERROR(VLOOKUP($A43,Round21[],5,FALSE), 0)</f>
        <v>0</v>
      </c>
      <c r="Y43" s="1">
        <f>IFERROR(VLOOKUP($A43,Round22[],5,FALSE), 0)</f>
        <v>0</v>
      </c>
      <c r="Z43" s="1">
        <f>IFERROR(VLOOKUP($A43,Round23[],5,FALSE), 0)</f>
        <v>0</v>
      </c>
      <c r="AA43" s="1">
        <f>IFERROR(VLOOKUP($A43,Round24[],5,FALSE), 0)</f>
        <v>0</v>
      </c>
      <c r="AB43" s="1">
        <f>IFERROR(VLOOKUP($A43,Round25[],5,FALSE), 0)</f>
        <v>0</v>
      </c>
      <c r="AC43" s="1">
        <f>IFERROR(VLOOKUP($A43,Round26[],5,FALSE), 0)</f>
        <v>0</v>
      </c>
      <c r="AD43" s="1">
        <f>IFERROR(VLOOKUP($A43,Round27[],5,FALSE), 0)</f>
        <v>0</v>
      </c>
      <c r="AE43" s="1">
        <f>IFERROR(VLOOKUP($A43,Round28[],5,FALSE), 0)</f>
        <v>0</v>
      </c>
      <c r="AF43" s="1">
        <f>IFERROR(VLOOKUP($A43,Round29[],5,FALSE), 0)</f>
        <v>0</v>
      </c>
      <c r="AG43" s="1">
        <f>IFERROR(VLOOKUP($A43,Round30[],5,FALSE), 0)</f>
        <v>0</v>
      </c>
      <c r="AH43" s="1">
        <f>IFERROR(VLOOKUP($A43,Round31[],5,FALSE), 0)</f>
        <v>0</v>
      </c>
      <c r="AI43" s="1">
        <f>IFERROR(VLOOKUP($A43,Round32[],5,FALSE), 0)</f>
        <v>0</v>
      </c>
      <c r="AJ43" s="1">
        <f>IFERROR(VLOOKUP($A43,Round33[],5,FALSE), 0)</f>
        <v>0</v>
      </c>
      <c r="AK43" s="1">
        <f>IFERROR(VLOOKUP($A43,Round34[],5,FALSE), 0)</f>
        <v>0</v>
      </c>
      <c r="AL43" s="1">
        <f>IFERROR(VLOOKUP($A43,Round35[],5,FALSE), 0)</f>
        <v>0</v>
      </c>
      <c r="AM43" s="1">
        <f>IFERROR(VLOOKUP($A43,Round36[],5,FALSE), 0)</f>
        <v>0</v>
      </c>
      <c r="AN43" s="1">
        <f>IFERROR(VLOOKUP($A43,Round37[],5,FALSE), 0)</f>
        <v>0</v>
      </c>
      <c r="AO43" s="1">
        <f>IFERROR(VLOOKUP($A43,Round38[],5,FALSE), 0)</f>
        <v>0</v>
      </c>
      <c r="AP43" s="1">
        <f>IFERROR(VLOOKUP($A43,Round39[],5,FALSE), 0)</f>
        <v>0</v>
      </c>
      <c r="AQ43" s="1">
        <f>IFERROR(VLOOKUP($A43,Round40[],5,FALSE), 0)</f>
        <v>0</v>
      </c>
      <c r="AR43" s="1">
        <f>IFERROR(VLOOKUP($A43,Round41[],5,FALSE), 0)</f>
        <v>0</v>
      </c>
      <c r="AS43" s="1">
        <f>IFERROR(VLOOKUP($A43,Round42[],5,FALSE), 0)</f>
        <v>0</v>
      </c>
      <c r="AT43" s="1">
        <f>IFERROR(VLOOKUP($A43,Round43[],5,FALSE), 0)</f>
        <v>0</v>
      </c>
      <c r="AU43" s="1">
        <f>IFERROR(VLOOKUP($A43,Round44[],5,FALSE), 0)</f>
        <v>0</v>
      </c>
      <c r="AV43" s="1">
        <f>IFERROR(VLOOKUP($A43,Round45[],5,FALSE), 0)</f>
        <v>0</v>
      </c>
      <c r="AW43" s="1">
        <f>IFERROR(VLOOKUP($A43,Round46[],5,FALSE), 0)</f>
        <v>0</v>
      </c>
      <c r="AX43" s="1">
        <f>IFERROR(VLOOKUP($A43,Round47[],5,FALSE), 0)</f>
        <v>0</v>
      </c>
      <c r="AY43" s="1">
        <f>IFERROR(VLOOKUP($A43,Round48[],5,FALSE), 0)</f>
        <v>0</v>
      </c>
      <c r="AZ43" s="1">
        <f>IFERROR(VLOOKUP($A43,Round49[],5,FALSE), 0)</f>
        <v>0</v>
      </c>
      <c r="BA43" s="1">
        <f>IFERROR(VLOOKUP($A43,Round50[],5,FALSE), 0)</f>
        <v>0</v>
      </c>
      <c r="BB43" s="1">
        <f>IFERROR(VLOOKUP($A43,Round51[],5,FALSE), 0)</f>
        <v>0</v>
      </c>
      <c r="BC43" s="1">
        <f>IFERROR(VLOOKUP($A43,Round52[],5,FALSE), 0)</f>
        <v>0</v>
      </c>
      <c r="BD43" s="1">
        <f>IFERROR(VLOOKUP($A43,Round53[],5,FALSE), 0)</f>
        <v>0</v>
      </c>
      <c r="BE43" s="1">
        <f>IFERROR(VLOOKUP($A43,Round54[],5,FALSE), 0)</f>
        <v>0</v>
      </c>
      <c r="BF43" s="1">
        <f>IFERROR(VLOOKUP($A43,Round55[],5,FALSE), 0)</f>
        <v>0</v>
      </c>
      <c r="BG43" s="1">
        <f>IFERROR(VLOOKUP($A43,Round56[],5,FALSE), 0)</f>
        <v>0</v>
      </c>
      <c r="BH43" s="1">
        <f>IFERROR(VLOOKUP($A43,Round57[],5,FALSE), 0)</f>
        <v>0</v>
      </c>
      <c r="BI43" s="1">
        <f>IFERROR(VLOOKUP($A43,Round58[],5,FALSE), 0)</f>
        <v>0</v>
      </c>
      <c r="BJ43" s="1">
        <f>IFERROR(VLOOKUP($A43,Round59[],5,FALSE), 0)</f>
        <v>0</v>
      </c>
      <c r="BK43" s="1">
        <f>IFERROR(VLOOKUP($A43,Round60[],5,FALSE), 0)</f>
        <v>0</v>
      </c>
    </row>
    <row r="44" spans="1:63" ht="22.5" x14ac:dyDescent="0.25">
      <c r="A44" s="1">
        <v>28535</v>
      </c>
      <c r="B44" s="5" t="s">
        <v>87</v>
      </c>
      <c r="C44" s="7">
        <f xml:space="preserve"> SUM(TotalPoints[[#This Row],[دور 1]:[دور 60]])</f>
        <v>3</v>
      </c>
      <c r="D44" s="4">
        <f>IFERROR(VLOOKUP($A44,Round01[],5,FALSE), 0)</f>
        <v>2</v>
      </c>
      <c r="E44" s="4">
        <f>IFERROR(VLOOKUP($A44,Round02[],5,FALSE), 0)</f>
        <v>0</v>
      </c>
      <c r="F44" s="4">
        <f>IFERROR(VLOOKUP($A44,Round03[],5,FALSE), 0)</f>
        <v>1</v>
      </c>
      <c r="G44" s="4">
        <f>IFERROR(VLOOKUP($A44,Round04[],5,FALSE), 0)</f>
        <v>0</v>
      </c>
      <c r="H44" s="4">
        <f>IFERROR(VLOOKUP($A44,Round05[],5,FALSE), 0)</f>
        <v>0</v>
      </c>
      <c r="I44" s="4">
        <f>IFERROR(VLOOKUP($A44,Round06[],5,FALSE), 0)</f>
        <v>0</v>
      </c>
      <c r="J44" s="4">
        <f>IFERROR(VLOOKUP($A44,Round07[],5,FALSE), 0)</f>
        <v>0</v>
      </c>
      <c r="K44" s="4">
        <f>IFERROR(VLOOKUP($A44,Round08[],5,FALSE), 0)</f>
        <v>0</v>
      </c>
      <c r="L44" s="4">
        <f>IFERROR(VLOOKUP($A44,Round09[],5,FALSE), 0)</f>
        <v>0</v>
      </c>
      <c r="M44" s="4">
        <f>IFERROR(VLOOKUP($A44,Round10[],5,FALSE), 0)</f>
        <v>0</v>
      </c>
      <c r="N44" s="4">
        <f>IFERROR(VLOOKUP($A44,Round11[],5,FALSE), 0)</f>
        <v>0</v>
      </c>
      <c r="O44" s="4">
        <f>IFERROR(VLOOKUP($A44,Round12[],5,FALSE), 0)</f>
        <v>0</v>
      </c>
      <c r="P44" s="4">
        <f>IFERROR(VLOOKUP($A44,Round13[],5,FALSE), 0)</f>
        <v>0</v>
      </c>
      <c r="Q44" s="4">
        <f>IFERROR(VLOOKUP($A44,Round14[],5,FALSE), 0)</f>
        <v>0</v>
      </c>
      <c r="R44" s="4">
        <f>IFERROR(VLOOKUP($A44,Round15[],5,FALSE), 0)</f>
        <v>0</v>
      </c>
      <c r="S44" s="4">
        <f>IFERROR(VLOOKUP($A44,Round16[],5,FALSE), 0)</f>
        <v>0</v>
      </c>
      <c r="T44" s="4">
        <f>IFERROR(VLOOKUP($A44,Round17[],5,FALSE), 0)</f>
        <v>0</v>
      </c>
      <c r="U44" s="4">
        <f>IFERROR(VLOOKUP($A44,Round18[],5,FALSE), 0)</f>
        <v>0</v>
      </c>
      <c r="V44" s="4">
        <f>IFERROR(VLOOKUP($A44,Round19[],5,FALSE), 0)</f>
        <v>0</v>
      </c>
      <c r="W44" s="4">
        <f>IFERROR(VLOOKUP($A44,Round20[],5,FALSE), 0)</f>
        <v>0</v>
      </c>
      <c r="X44" s="4">
        <f>IFERROR(VLOOKUP($A44,Round21[],5,FALSE), 0)</f>
        <v>0</v>
      </c>
      <c r="Y44" s="4">
        <f>IFERROR(VLOOKUP($A44,Round22[],5,FALSE), 0)</f>
        <v>0</v>
      </c>
      <c r="Z44" s="4">
        <f>IFERROR(VLOOKUP($A44,Round23[],5,FALSE), 0)</f>
        <v>0</v>
      </c>
      <c r="AA44" s="4">
        <f>IFERROR(VLOOKUP($A44,Round24[],5,FALSE), 0)</f>
        <v>0</v>
      </c>
      <c r="AB44" s="4">
        <f>IFERROR(VLOOKUP($A44,Round25[],5,FALSE), 0)</f>
        <v>0</v>
      </c>
      <c r="AC44" s="4">
        <f>IFERROR(VLOOKUP($A44,Round26[],5,FALSE), 0)</f>
        <v>0</v>
      </c>
      <c r="AD44" s="4">
        <f>IFERROR(VLOOKUP($A44,Round27[],5,FALSE), 0)</f>
        <v>0</v>
      </c>
      <c r="AE44" s="4">
        <f>IFERROR(VLOOKUP($A44,Round28[],5,FALSE), 0)</f>
        <v>0</v>
      </c>
      <c r="AF44" s="4">
        <f>IFERROR(VLOOKUP($A44,Round29[],5,FALSE), 0)</f>
        <v>0</v>
      </c>
      <c r="AG44" s="4">
        <f>IFERROR(VLOOKUP($A44,Round30[],5,FALSE), 0)</f>
        <v>0</v>
      </c>
      <c r="AH44" s="4">
        <f>IFERROR(VLOOKUP($A44,Round31[],5,FALSE), 0)</f>
        <v>0</v>
      </c>
      <c r="AI44" s="4">
        <f>IFERROR(VLOOKUP($A44,Round32[],5,FALSE), 0)</f>
        <v>0</v>
      </c>
      <c r="AJ44" s="4">
        <f>IFERROR(VLOOKUP($A44,Round33[],5,FALSE), 0)</f>
        <v>0</v>
      </c>
      <c r="AK44" s="4">
        <f>IFERROR(VLOOKUP($A44,Round34[],5,FALSE), 0)</f>
        <v>0</v>
      </c>
      <c r="AL44" s="4">
        <f>IFERROR(VLOOKUP($A44,Round35[],5,FALSE), 0)</f>
        <v>0</v>
      </c>
      <c r="AM44" s="4">
        <f>IFERROR(VLOOKUP($A44,Round36[],5,FALSE), 0)</f>
        <v>0</v>
      </c>
      <c r="AN44" s="4">
        <f>IFERROR(VLOOKUP($A44,Round37[],5,FALSE), 0)</f>
        <v>0</v>
      </c>
      <c r="AO44" s="4">
        <f>IFERROR(VLOOKUP($A44,Round38[],5,FALSE), 0)</f>
        <v>0</v>
      </c>
      <c r="AP44" s="4">
        <f>IFERROR(VLOOKUP($A44,Round39[],5,FALSE), 0)</f>
        <v>0</v>
      </c>
      <c r="AQ44" s="4">
        <f>IFERROR(VLOOKUP($A44,Round40[],5,FALSE), 0)</f>
        <v>0</v>
      </c>
      <c r="AR44" s="4">
        <f>IFERROR(VLOOKUP($A44,Round41[],5,FALSE), 0)</f>
        <v>0</v>
      </c>
      <c r="AS44" s="4">
        <f>IFERROR(VLOOKUP($A44,Round42[],5,FALSE), 0)</f>
        <v>0</v>
      </c>
      <c r="AT44" s="4">
        <f>IFERROR(VLOOKUP($A44,Round43[],5,FALSE), 0)</f>
        <v>0</v>
      </c>
      <c r="AU44" s="4">
        <f>IFERROR(VLOOKUP($A44,Round44[],5,FALSE), 0)</f>
        <v>0</v>
      </c>
      <c r="AV44" s="4">
        <f>IFERROR(VLOOKUP($A44,Round45[],5,FALSE), 0)</f>
        <v>0</v>
      </c>
      <c r="AW44" s="4">
        <f>IFERROR(VLOOKUP($A44,Round46[],5,FALSE), 0)</f>
        <v>0</v>
      </c>
      <c r="AX44" s="4">
        <f>IFERROR(VLOOKUP($A44,Round47[],5,FALSE), 0)</f>
        <v>0</v>
      </c>
      <c r="AY44" s="4">
        <f>IFERROR(VLOOKUP($A44,Round48[],5,FALSE), 0)</f>
        <v>0</v>
      </c>
      <c r="AZ44" s="4">
        <f>IFERROR(VLOOKUP($A44,Round49[],5,FALSE), 0)</f>
        <v>0</v>
      </c>
      <c r="BA44" s="4">
        <f>IFERROR(VLOOKUP($A44,Round50[],5,FALSE), 0)</f>
        <v>0</v>
      </c>
      <c r="BB44" s="4">
        <f>IFERROR(VLOOKUP($A44,Round51[],5,FALSE), 0)</f>
        <v>0</v>
      </c>
      <c r="BC44" s="4">
        <f>IFERROR(VLOOKUP($A44,Round52[],5,FALSE), 0)</f>
        <v>0</v>
      </c>
      <c r="BD44" s="4">
        <f>IFERROR(VLOOKUP($A44,Round53[],5,FALSE), 0)</f>
        <v>0</v>
      </c>
      <c r="BE44" s="4">
        <f>IFERROR(VLOOKUP($A44,Round54[],5,FALSE), 0)</f>
        <v>0</v>
      </c>
      <c r="BF44" s="4">
        <f>IFERROR(VLOOKUP($A44,Round55[],5,FALSE), 0)</f>
        <v>0</v>
      </c>
      <c r="BG44" s="4">
        <f>IFERROR(VLOOKUP($A44,Round56[],5,FALSE), 0)</f>
        <v>0</v>
      </c>
      <c r="BH44" s="4">
        <f>IFERROR(VLOOKUP($A44,Round57[],5,FALSE), 0)</f>
        <v>0</v>
      </c>
      <c r="BI44" s="4">
        <f>IFERROR(VLOOKUP($A44,Round58[],5,FALSE), 0)</f>
        <v>0</v>
      </c>
      <c r="BJ44" s="4">
        <f>IFERROR(VLOOKUP($A44,Round59[],5,FALSE), 0)</f>
        <v>0</v>
      </c>
      <c r="BK44" s="4">
        <f>IFERROR(VLOOKUP($A44,Round60[],5,FALSE), 0)</f>
        <v>0</v>
      </c>
    </row>
    <row r="45" spans="1:63" ht="22.5" x14ac:dyDescent="0.25">
      <c r="A45" s="1">
        <v>27427</v>
      </c>
      <c r="B45" s="5" t="s">
        <v>86</v>
      </c>
      <c r="C45" s="7">
        <f xml:space="preserve"> SUM(TotalPoints[[#This Row],[دور 1]:[دور 60]])</f>
        <v>3</v>
      </c>
      <c r="D45" s="4">
        <f>IFERROR(VLOOKUP($A45,Round01[],5,FALSE), 0)</f>
        <v>2</v>
      </c>
      <c r="E45" s="4">
        <f>IFERROR(VLOOKUP($A45,Round02[],5,FALSE), 0)</f>
        <v>0</v>
      </c>
      <c r="F45" s="4">
        <f>IFERROR(VLOOKUP($A45,Round03[],5,FALSE), 0)</f>
        <v>1</v>
      </c>
      <c r="G45" s="4">
        <f>IFERROR(VLOOKUP($A45,Round04[],5,FALSE), 0)</f>
        <v>0</v>
      </c>
      <c r="H45" s="4">
        <f>IFERROR(VLOOKUP($A45,Round05[],5,FALSE), 0)</f>
        <v>0</v>
      </c>
      <c r="I45" s="4">
        <f>IFERROR(VLOOKUP($A45,Round06[],5,FALSE), 0)</f>
        <v>0</v>
      </c>
      <c r="J45" s="4">
        <f>IFERROR(VLOOKUP($A45,Round07[],5,FALSE), 0)</f>
        <v>0</v>
      </c>
      <c r="K45" s="4">
        <f>IFERROR(VLOOKUP($A45,Round08[],5,FALSE), 0)</f>
        <v>0</v>
      </c>
      <c r="L45" s="4">
        <f>IFERROR(VLOOKUP($A45,Round09[],5,FALSE), 0)</f>
        <v>0</v>
      </c>
      <c r="M45" s="4">
        <f>IFERROR(VLOOKUP($A45,Round10[],5,FALSE), 0)</f>
        <v>0</v>
      </c>
      <c r="N45" s="4">
        <f>IFERROR(VLOOKUP($A45,Round11[],5,FALSE), 0)</f>
        <v>0</v>
      </c>
      <c r="O45" s="4">
        <f>IFERROR(VLOOKUP($A45,Round12[],5,FALSE), 0)</f>
        <v>0</v>
      </c>
      <c r="P45" s="4">
        <f>IFERROR(VLOOKUP($A45,Round13[],5,FALSE), 0)</f>
        <v>0</v>
      </c>
      <c r="Q45" s="4">
        <f>IFERROR(VLOOKUP($A45,Round14[],5,FALSE), 0)</f>
        <v>0</v>
      </c>
      <c r="R45" s="4">
        <f>IFERROR(VLOOKUP($A45,Round15[],5,FALSE), 0)</f>
        <v>0</v>
      </c>
      <c r="S45" s="4">
        <f>IFERROR(VLOOKUP($A45,Round16[],5,FALSE), 0)</f>
        <v>0</v>
      </c>
      <c r="T45" s="4">
        <f>IFERROR(VLOOKUP($A45,Round17[],5,FALSE), 0)</f>
        <v>0</v>
      </c>
      <c r="U45" s="4">
        <f>IFERROR(VLOOKUP($A45,Round18[],5,FALSE), 0)</f>
        <v>0</v>
      </c>
      <c r="V45" s="4">
        <f>IFERROR(VLOOKUP($A45,Round19[],5,FALSE), 0)</f>
        <v>0</v>
      </c>
      <c r="W45" s="4">
        <f>IFERROR(VLOOKUP($A45,Round20[],5,FALSE), 0)</f>
        <v>0</v>
      </c>
      <c r="X45" s="4">
        <f>IFERROR(VLOOKUP($A45,Round21[],5,FALSE), 0)</f>
        <v>0</v>
      </c>
      <c r="Y45" s="4">
        <f>IFERROR(VLOOKUP($A45,Round22[],5,FALSE), 0)</f>
        <v>0</v>
      </c>
      <c r="Z45" s="4">
        <f>IFERROR(VLOOKUP($A45,Round23[],5,FALSE), 0)</f>
        <v>0</v>
      </c>
      <c r="AA45" s="4">
        <f>IFERROR(VLOOKUP($A45,Round24[],5,FALSE), 0)</f>
        <v>0</v>
      </c>
      <c r="AB45" s="4">
        <f>IFERROR(VLOOKUP($A45,Round25[],5,FALSE), 0)</f>
        <v>0</v>
      </c>
      <c r="AC45" s="4">
        <f>IFERROR(VLOOKUP($A45,Round26[],5,FALSE), 0)</f>
        <v>0</v>
      </c>
      <c r="AD45" s="4">
        <f>IFERROR(VLOOKUP($A45,Round27[],5,FALSE), 0)</f>
        <v>0</v>
      </c>
      <c r="AE45" s="4">
        <f>IFERROR(VLOOKUP($A45,Round28[],5,FALSE), 0)</f>
        <v>0</v>
      </c>
      <c r="AF45" s="4">
        <f>IFERROR(VLOOKUP($A45,Round29[],5,FALSE), 0)</f>
        <v>0</v>
      </c>
      <c r="AG45" s="4">
        <f>IFERROR(VLOOKUP($A45,Round30[],5,FALSE), 0)</f>
        <v>0</v>
      </c>
      <c r="AH45" s="4">
        <f>IFERROR(VLOOKUP($A45,Round31[],5,FALSE), 0)</f>
        <v>0</v>
      </c>
      <c r="AI45" s="4">
        <f>IFERROR(VLOOKUP($A45,Round32[],5,FALSE), 0)</f>
        <v>0</v>
      </c>
      <c r="AJ45" s="4">
        <f>IFERROR(VLOOKUP($A45,Round33[],5,FALSE), 0)</f>
        <v>0</v>
      </c>
      <c r="AK45" s="4">
        <f>IFERROR(VLOOKUP($A45,Round34[],5,FALSE), 0)</f>
        <v>0</v>
      </c>
      <c r="AL45" s="4">
        <f>IFERROR(VLOOKUP($A45,Round35[],5,FALSE), 0)</f>
        <v>0</v>
      </c>
      <c r="AM45" s="4">
        <f>IFERROR(VLOOKUP($A45,Round36[],5,FALSE), 0)</f>
        <v>0</v>
      </c>
      <c r="AN45" s="4">
        <f>IFERROR(VLOOKUP($A45,Round37[],5,FALSE), 0)</f>
        <v>0</v>
      </c>
      <c r="AO45" s="4">
        <f>IFERROR(VLOOKUP($A45,Round38[],5,FALSE), 0)</f>
        <v>0</v>
      </c>
      <c r="AP45" s="4">
        <f>IFERROR(VLOOKUP($A45,Round39[],5,FALSE), 0)</f>
        <v>0</v>
      </c>
      <c r="AQ45" s="4">
        <f>IFERROR(VLOOKUP($A45,Round40[],5,FALSE), 0)</f>
        <v>0</v>
      </c>
      <c r="AR45" s="4">
        <f>IFERROR(VLOOKUP($A45,Round41[],5,FALSE), 0)</f>
        <v>0</v>
      </c>
      <c r="AS45" s="4">
        <f>IFERROR(VLOOKUP($A45,Round42[],5,FALSE), 0)</f>
        <v>0</v>
      </c>
      <c r="AT45" s="4">
        <f>IFERROR(VLOOKUP($A45,Round43[],5,FALSE), 0)</f>
        <v>0</v>
      </c>
      <c r="AU45" s="4">
        <f>IFERROR(VLOOKUP($A45,Round44[],5,FALSE), 0)</f>
        <v>0</v>
      </c>
      <c r="AV45" s="4">
        <f>IFERROR(VLOOKUP($A45,Round45[],5,FALSE), 0)</f>
        <v>0</v>
      </c>
      <c r="AW45" s="4">
        <f>IFERROR(VLOOKUP($A45,Round46[],5,FALSE), 0)</f>
        <v>0</v>
      </c>
      <c r="AX45" s="4">
        <f>IFERROR(VLOOKUP($A45,Round47[],5,FALSE), 0)</f>
        <v>0</v>
      </c>
      <c r="AY45" s="4">
        <f>IFERROR(VLOOKUP($A45,Round48[],5,FALSE), 0)</f>
        <v>0</v>
      </c>
      <c r="AZ45" s="4">
        <f>IFERROR(VLOOKUP($A45,Round49[],5,FALSE), 0)</f>
        <v>0</v>
      </c>
      <c r="BA45" s="4">
        <f>IFERROR(VLOOKUP($A45,Round50[],5,FALSE), 0)</f>
        <v>0</v>
      </c>
      <c r="BB45" s="4">
        <f>IFERROR(VLOOKUP($A45,Round51[],5,FALSE), 0)</f>
        <v>0</v>
      </c>
      <c r="BC45" s="4">
        <f>IFERROR(VLOOKUP($A45,Round52[],5,FALSE), 0)</f>
        <v>0</v>
      </c>
      <c r="BD45" s="4">
        <f>IFERROR(VLOOKUP($A45,Round53[],5,FALSE), 0)</f>
        <v>0</v>
      </c>
      <c r="BE45" s="4">
        <f>IFERROR(VLOOKUP($A45,Round54[],5,FALSE), 0)</f>
        <v>0</v>
      </c>
      <c r="BF45" s="4">
        <f>IFERROR(VLOOKUP($A45,Round55[],5,FALSE), 0)</f>
        <v>0</v>
      </c>
      <c r="BG45" s="4">
        <f>IFERROR(VLOOKUP($A45,Round56[],5,FALSE), 0)</f>
        <v>0</v>
      </c>
      <c r="BH45" s="4">
        <f>IFERROR(VLOOKUP($A45,Round57[],5,FALSE), 0)</f>
        <v>0</v>
      </c>
      <c r="BI45" s="4">
        <f>IFERROR(VLOOKUP($A45,Round58[],5,FALSE), 0)</f>
        <v>0</v>
      </c>
      <c r="BJ45" s="4">
        <f>IFERROR(VLOOKUP($A45,Round59[],5,FALSE), 0)</f>
        <v>0</v>
      </c>
      <c r="BK45" s="4">
        <f>IFERROR(VLOOKUP($A45,Round60[],5,FALSE), 0)</f>
        <v>0</v>
      </c>
    </row>
    <row r="46" spans="1:63" ht="22.5" x14ac:dyDescent="0.25">
      <c r="A46" s="1">
        <v>27285</v>
      </c>
      <c r="B46" s="5" t="s">
        <v>104</v>
      </c>
      <c r="C46" s="7">
        <f xml:space="preserve"> SUM(TotalPoints[[#This Row],[دور 1]:[دور 60]])</f>
        <v>3</v>
      </c>
      <c r="D46" s="4">
        <f>IFERROR(VLOOKUP($A46,Round01[],5,FALSE), 0)</f>
        <v>2</v>
      </c>
      <c r="E46" s="4">
        <f>IFERROR(VLOOKUP($A46,Round02[],5,FALSE), 0)</f>
        <v>0</v>
      </c>
      <c r="F46" s="4">
        <f>IFERROR(VLOOKUP($A46,Round03[],5,FALSE), 0)</f>
        <v>1</v>
      </c>
      <c r="G46" s="4">
        <f>IFERROR(VLOOKUP($A46,Round04[],5,FALSE), 0)</f>
        <v>0</v>
      </c>
      <c r="H46" s="4">
        <f>IFERROR(VLOOKUP($A46,Round05[],5,FALSE), 0)</f>
        <v>0</v>
      </c>
      <c r="I46" s="4">
        <f>IFERROR(VLOOKUP($A46,Round06[],5,FALSE), 0)</f>
        <v>0</v>
      </c>
      <c r="J46" s="4">
        <f>IFERROR(VLOOKUP($A46,Round07[],5,FALSE), 0)</f>
        <v>0</v>
      </c>
      <c r="K46" s="4">
        <f>IFERROR(VLOOKUP($A46,Round08[],5,FALSE), 0)</f>
        <v>0</v>
      </c>
      <c r="L46" s="4">
        <f>IFERROR(VLOOKUP($A46,Round09[],5,FALSE), 0)</f>
        <v>0</v>
      </c>
      <c r="M46" s="4">
        <f>IFERROR(VLOOKUP($A46,Round10[],5,FALSE), 0)</f>
        <v>0</v>
      </c>
      <c r="N46" s="4">
        <f>IFERROR(VLOOKUP($A46,Round11[],5,FALSE), 0)</f>
        <v>0</v>
      </c>
      <c r="O46" s="4">
        <f>IFERROR(VLOOKUP($A46,Round12[],5,FALSE), 0)</f>
        <v>0</v>
      </c>
      <c r="P46" s="4">
        <f>IFERROR(VLOOKUP($A46,Round13[],5,FALSE), 0)</f>
        <v>0</v>
      </c>
      <c r="Q46" s="4">
        <f>IFERROR(VLOOKUP($A46,Round14[],5,FALSE), 0)</f>
        <v>0</v>
      </c>
      <c r="R46" s="4">
        <f>IFERROR(VLOOKUP($A46,Round15[],5,FALSE), 0)</f>
        <v>0</v>
      </c>
      <c r="S46" s="4">
        <f>IFERROR(VLOOKUP($A46,Round16[],5,FALSE), 0)</f>
        <v>0</v>
      </c>
      <c r="T46" s="4">
        <f>IFERROR(VLOOKUP($A46,Round17[],5,FALSE), 0)</f>
        <v>0</v>
      </c>
      <c r="U46" s="4">
        <f>IFERROR(VLOOKUP($A46,Round18[],5,FALSE), 0)</f>
        <v>0</v>
      </c>
      <c r="V46" s="4">
        <f>IFERROR(VLOOKUP($A46,Round19[],5,FALSE), 0)</f>
        <v>0</v>
      </c>
      <c r="W46" s="4">
        <f>IFERROR(VLOOKUP($A46,Round20[],5,FALSE), 0)</f>
        <v>0</v>
      </c>
      <c r="X46" s="4">
        <f>IFERROR(VLOOKUP($A46,Round21[],5,FALSE), 0)</f>
        <v>0</v>
      </c>
      <c r="Y46" s="4">
        <f>IFERROR(VLOOKUP($A46,Round22[],5,FALSE), 0)</f>
        <v>0</v>
      </c>
      <c r="Z46" s="4">
        <f>IFERROR(VLOOKUP($A46,Round23[],5,FALSE), 0)</f>
        <v>0</v>
      </c>
      <c r="AA46" s="4">
        <f>IFERROR(VLOOKUP($A46,Round24[],5,FALSE), 0)</f>
        <v>0</v>
      </c>
      <c r="AB46" s="4">
        <f>IFERROR(VLOOKUP($A46,Round25[],5,FALSE), 0)</f>
        <v>0</v>
      </c>
      <c r="AC46" s="4">
        <f>IFERROR(VLOOKUP($A46,Round26[],5,FALSE), 0)</f>
        <v>0</v>
      </c>
      <c r="AD46" s="4">
        <f>IFERROR(VLOOKUP($A46,Round27[],5,FALSE), 0)</f>
        <v>0</v>
      </c>
      <c r="AE46" s="4">
        <f>IFERROR(VLOOKUP($A46,Round28[],5,FALSE), 0)</f>
        <v>0</v>
      </c>
      <c r="AF46" s="4">
        <f>IFERROR(VLOOKUP($A46,Round29[],5,FALSE), 0)</f>
        <v>0</v>
      </c>
      <c r="AG46" s="4">
        <f>IFERROR(VLOOKUP($A46,Round30[],5,FALSE), 0)</f>
        <v>0</v>
      </c>
      <c r="AH46" s="4">
        <f>IFERROR(VLOOKUP($A46,Round31[],5,FALSE), 0)</f>
        <v>0</v>
      </c>
      <c r="AI46" s="4">
        <f>IFERROR(VLOOKUP($A46,Round32[],5,FALSE), 0)</f>
        <v>0</v>
      </c>
      <c r="AJ46" s="4">
        <f>IFERROR(VLOOKUP($A46,Round33[],5,FALSE), 0)</f>
        <v>0</v>
      </c>
      <c r="AK46" s="4">
        <f>IFERROR(VLOOKUP($A46,Round34[],5,FALSE), 0)</f>
        <v>0</v>
      </c>
      <c r="AL46" s="4">
        <f>IFERROR(VLOOKUP($A46,Round35[],5,FALSE), 0)</f>
        <v>0</v>
      </c>
      <c r="AM46" s="4">
        <f>IFERROR(VLOOKUP($A46,Round36[],5,FALSE), 0)</f>
        <v>0</v>
      </c>
      <c r="AN46" s="4">
        <f>IFERROR(VLOOKUP($A46,Round37[],5,FALSE), 0)</f>
        <v>0</v>
      </c>
      <c r="AO46" s="4">
        <f>IFERROR(VLOOKUP($A46,Round38[],5,FALSE), 0)</f>
        <v>0</v>
      </c>
      <c r="AP46" s="4">
        <f>IFERROR(VLOOKUP($A46,Round39[],5,FALSE), 0)</f>
        <v>0</v>
      </c>
      <c r="AQ46" s="4">
        <f>IFERROR(VLOOKUP($A46,Round40[],5,FALSE), 0)</f>
        <v>0</v>
      </c>
      <c r="AR46" s="4">
        <f>IFERROR(VLOOKUP($A46,Round41[],5,FALSE), 0)</f>
        <v>0</v>
      </c>
      <c r="AS46" s="4">
        <f>IFERROR(VLOOKUP($A46,Round42[],5,FALSE), 0)</f>
        <v>0</v>
      </c>
      <c r="AT46" s="4">
        <f>IFERROR(VLOOKUP($A46,Round43[],5,FALSE), 0)</f>
        <v>0</v>
      </c>
      <c r="AU46" s="4">
        <f>IFERROR(VLOOKUP($A46,Round44[],5,FALSE), 0)</f>
        <v>0</v>
      </c>
      <c r="AV46" s="4">
        <f>IFERROR(VLOOKUP($A46,Round45[],5,FALSE), 0)</f>
        <v>0</v>
      </c>
      <c r="AW46" s="4">
        <f>IFERROR(VLOOKUP($A46,Round46[],5,FALSE), 0)</f>
        <v>0</v>
      </c>
      <c r="AX46" s="4">
        <f>IFERROR(VLOOKUP($A46,Round47[],5,FALSE), 0)</f>
        <v>0</v>
      </c>
      <c r="AY46" s="4">
        <f>IFERROR(VLOOKUP($A46,Round48[],5,FALSE), 0)</f>
        <v>0</v>
      </c>
      <c r="AZ46" s="4">
        <f>IFERROR(VLOOKUP($A46,Round49[],5,FALSE), 0)</f>
        <v>0</v>
      </c>
      <c r="BA46" s="4">
        <f>IFERROR(VLOOKUP($A46,Round50[],5,FALSE), 0)</f>
        <v>0</v>
      </c>
      <c r="BB46" s="4">
        <f>IFERROR(VLOOKUP($A46,Round51[],5,FALSE), 0)</f>
        <v>0</v>
      </c>
      <c r="BC46" s="4">
        <f>IFERROR(VLOOKUP($A46,Round52[],5,FALSE), 0)</f>
        <v>0</v>
      </c>
      <c r="BD46" s="4">
        <f>IFERROR(VLOOKUP($A46,Round53[],5,FALSE), 0)</f>
        <v>0</v>
      </c>
      <c r="BE46" s="4">
        <f>IFERROR(VLOOKUP($A46,Round54[],5,FALSE), 0)</f>
        <v>0</v>
      </c>
      <c r="BF46" s="4">
        <f>IFERROR(VLOOKUP($A46,Round55[],5,FALSE), 0)</f>
        <v>0</v>
      </c>
      <c r="BG46" s="4">
        <f>IFERROR(VLOOKUP($A46,Round56[],5,FALSE), 0)</f>
        <v>0</v>
      </c>
      <c r="BH46" s="4">
        <f>IFERROR(VLOOKUP($A46,Round57[],5,FALSE), 0)</f>
        <v>0</v>
      </c>
      <c r="BI46" s="4">
        <f>IFERROR(VLOOKUP($A46,Round58[],5,FALSE), 0)</f>
        <v>0</v>
      </c>
      <c r="BJ46" s="4">
        <f>IFERROR(VLOOKUP($A46,Round59[],5,FALSE), 0)</f>
        <v>0</v>
      </c>
      <c r="BK46" s="4">
        <f>IFERROR(VLOOKUP($A46,Round60[],5,FALSE), 0)</f>
        <v>0</v>
      </c>
    </row>
    <row r="47" spans="1:63" ht="22.5" x14ac:dyDescent="0.25">
      <c r="A47" s="1">
        <v>23377</v>
      </c>
      <c r="B47" s="5" t="s">
        <v>141</v>
      </c>
      <c r="C47" s="7">
        <f xml:space="preserve"> SUM(TotalPoints[[#This Row],[دور 1]:[دور 60]])</f>
        <v>3</v>
      </c>
      <c r="D47" s="4">
        <f>IFERROR(VLOOKUP($A47,Round01[],5,FALSE), 0)</f>
        <v>2</v>
      </c>
      <c r="E47" s="4">
        <f>IFERROR(VLOOKUP($A47,Round02[],5,FALSE), 0)</f>
        <v>0</v>
      </c>
      <c r="F47" s="4">
        <f>IFERROR(VLOOKUP($A47,Round03[],5,FALSE), 0)</f>
        <v>1</v>
      </c>
      <c r="G47" s="4">
        <f>IFERROR(VLOOKUP($A47,Round04[],5,FALSE), 0)</f>
        <v>0</v>
      </c>
      <c r="H47" s="4">
        <f>IFERROR(VLOOKUP($A47,Round05[],5,FALSE), 0)</f>
        <v>0</v>
      </c>
      <c r="I47" s="4">
        <f>IFERROR(VLOOKUP($A47,Round06[],5,FALSE), 0)</f>
        <v>0</v>
      </c>
      <c r="J47" s="1">
        <f>IFERROR(VLOOKUP($A47,Round07[],5,FALSE), 0)</f>
        <v>0</v>
      </c>
      <c r="K47" s="1">
        <f>IFERROR(VLOOKUP($A47,Round08[],5,FALSE), 0)</f>
        <v>0</v>
      </c>
      <c r="L47" s="1">
        <f>IFERROR(VLOOKUP($A47,Round09[],5,FALSE), 0)</f>
        <v>0</v>
      </c>
      <c r="M47" s="1">
        <f>IFERROR(VLOOKUP($A47,Round10[],5,FALSE), 0)</f>
        <v>0</v>
      </c>
      <c r="N47" s="1">
        <f>IFERROR(VLOOKUP($A47,Round11[],5,FALSE), 0)</f>
        <v>0</v>
      </c>
      <c r="O47" s="1">
        <f>IFERROR(VLOOKUP($A47,Round12[],5,FALSE), 0)</f>
        <v>0</v>
      </c>
      <c r="P47" s="1">
        <f>IFERROR(VLOOKUP($A47,Round13[],5,FALSE), 0)</f>
        <v>0</v>
      </c>
      <c r="Q47" s="1">
        <f>IFERROR(VLOOKUP($A47,Round14[],5,FALSE), 0)</f>
        <v>0</v>
      </c>
      <c r="R47" s="1">
        <f>IFERROR(VLOOKUP($A47,Round15[],5,FALSE), 0)</f>
        <v>0</v>
      </c>
      <c r="S47" s="1">
        <f>IFERROR(VLOOKUP($A47,Round16[],5,FALSE), 0)</f>
        <v>0</v>
      </c>
      <c r="T47" s="1">
        <f>IFERROR(VLOOKUP($A47,Round17[],5,FALSE), 0)</f>
        <v>0</v>
      </c>
      <c r="U47" s="1">
        <f>IFERROR(VLOOKUP($A47,Round18[],5,FALSE), 0)</f>
        <v>0</v>
      </c>
      <c r="V47" s="1">
        <f>IFERROR(VLOOKUP($A47,Round19[],5,FALSE), 0)</f>
        <v>0</v>
      </c>
      <c r="W47" s="1">
        <f>IFERROR(VLOOKUP($A47,Round20[],5,FALSE), 0)</f>
        <v>0</v>
      </c>
      <c r="X47" s="1">
        <f>IFERROR(VLOOKUP($A47,Round21[],5,FALSE), 0)</f>
        <v>0</v>
      </c>
      <c r="Y47" s="1">
        <f>IFERROR(VLOOKUP($A47,Round22[],5,FALSE), 0)</f>
        <v>0</v>
      </c>
      <c r="Z47" s="1">
        <f>IFERROR(VLOOKUP($A47,Round23[],5,FALSE), 0)</f>
        <v>0</v>
      </c>
      <c r="AA47" s="1">
        <f>IFERROR(VLOOKUP($A47,Round24[],5,FALSE), 0)</f>
        <v>0</v>
      </c>
      <c r="AB47" s="1">
        <f>IFERROR(VLOOKUP($A47,Round25[],5,FALSE), 0)</f>
        <v>0</v>
      </c>
      <c r="AC47" s="1">
        <f>IFERROR(VLOOKUP($A47,Round26[],5,FALSE), 0)</f>
        <v>0</v>
      </c>
      <c r="AD47" s="1">
        <f>IFERROR(VLOOKUP($A47,Round27[],5,FALSE), 0)</f>
        <v>0</v>
      </c>
      <c r="AE47" s="1">
        <f>IFERROR(VLOOKUP($A47,Round28[],5,FALSE), 0)</f>
        <v>0</v>
      </c>
      <c r="AF47" s="1">
        <f>IFERROR(VLOOKUP($A47,Round29[],5,FALSE), 0)</f>
        <v>0</v>
      </c>
      <c r="AG47" s="1">
        <f>IFERROR(VLOOKUP($A47,Round30[],5,FALSE), 0)</f>
        <v>0</v>
      </c>
      <c r="AH47" s="1">
        <f>IFERROR(VLOOKUP($A47,Round31[],5,FALSE), 0)</f>
        <v>0</v>
      </c>
      <c r="AI47" s="1">
        <f>IFERROR(VLOOKUP($A47,Round32[],5,FALSE), 0)</f>
        <v>0</v>
      </c>
      <c r="AJ47" s="1">
        <f>IFERROR(VLOOKUP($A47,Round33[],5,FALSE), 0)</f>
        <v>0</v>
      </c>
      <c r="AK47" s="1">
        <f>IFERROR(VLOOKUP($A47,Round34[],5,FALSE), 0)</f>
        <v>0</v>
      </c>
      <c r="AL47" s="1">
        <f>IFERROR(VLOOKUP($A47,Round35[],5,FALSE), 0)</f>
        <v>0</v>
      </c>
      <c r="AM47" s="1">
        <f>IFERROR(VLOOKUP($A47,Round36[],5,FALSE), 0)</f>
        <v>0</v>
      </c>
      <c r="AN47" s="1">
        <f>IFERROR(VLOOKUP($A47,Round37[],5,FALSE), 0)</f>
        <v>0</v>
      </c>
      <c r="AO47" s="1">
        <f>IFERROR(VLOOKUP($A47,Round38[],5,FALSE), 0)</f>
        <v>0</v>
      </c>
      <c r="AP47" s="1">
        <f>IFERROR(VLOOKUP($A47,Round39[],5,FALSE), 0)</f>
        <v>0</v>
      </c>
      <c r="AQ47" s="1">
        <f>IFERROR(VLOOKUP($A47,Round40[],5,FALSE), 0)</f>
        <v>0</v>
      </c>
      <c r="AR47" s="1">
        <f>IFERROR(VLOOKUP($A47,Round41[],5,FALSE), 0)</f>
        <v>0</v>
      </c>
      <c r="AS47" s="1">
        <f>IFERROR(VLOOKUP($A47,Round42[],5,FALSE), 0)</f>
        <v>0</v>
      </c>
      <c r="AT47" s="1">
        <f>IFERROR(VLOOKUP($A47,Round43[],5,FALSE), 0)</f>
        <v>0</v>
      </c>
      <c r="AU47" s="1">
        <f>IFERROR(VLOOKUP($A47,Round44[],5,FALSE), 0)</f>
        <v>0</v>
      </c>
      <c r="AV47" s="1">
        <f>IFERROR(VLOOKUP($A47,Round45[],5,FALSE), 0)</f>
        <v>0</v>
      </c>
      <c r="AW47" s="1">
        <f>IFERROR(VLOOKUP($A47,Round46[],5,FALSE), 0)</f>
        <v>0</v>
      </c>
      <c r="AX47" s="1">
        <f>IFERROR(VLOOKUP($A47,Round47[],5,FALSE), 0)</f>
        <v>0</v>
      </c>
      <c r="AY47" s="1">
        <f>IFERROR(VLOOKUP($A47,Round48[],5,FALSE), 0)</f>
        <v>0</v>
      </c>
      <c r="AZ47" s="1">
        <f>IFERROR(VLOOKUP($A47,Round49[],5,FALSE), 0)</f>
        <v>0</v>
      </c>
      <c r="BA47" s="1">
        <f>IFERROR(VLOOKUP($A47,Round50[],5,FALSE), 0)</f>
        <v>0</v>
      </c>
      <c r="BB47" s="1">
        <f>IFERROR(VLOOKUP($A47,Round51[],5,FALSE), 0)</f>
        <v>0</v>
      </c>
      <c r="BC47" s="1">
        <f>IFERROR(VLOOKUP($A47,Round52[],5,FALSE), 0)</f>
        <v>0</v>
      </c>
      <c r="BD47" s="1">
        <f>IFERROR(VLOOKUP($A47,Round53[],5,FALSE), 0)</f>
        <v>0</v>
      </c>
      <c r="BE47" s="1">
        <f>IFERROR(VLOOKUP($A47,Round54[],5,FALSE), 0)</f>
        <v>0</v>
      </c>
      <c r="BF47" s="1">
        <f>IFERROR(VLOOKUP($A47,Round55[],5,FALSE), 0)</f>
        <v>0</v>
      </c>
      <c r="BG47" s="1">
        <f>IFERROR(VLOOKUP($A47,Round56[],5,FALSE), 0)</f>
        <v>0</v>
      </c>
      <c r="BH47" s="1">
        <f>IFERROR(VLOOKUP($A47,Round57[],5,FALSE), 0)</f>
        <v>0</v>
      </c>
      <c r="BI47" s="1">
        <f>IFERROR(VLOOKUP($A47,Round58[],5,FALSE), 0)</f>
        <v>0</v>
      </c>
      <c r="BJ47" s="1">
        <f>IFERROR(VLOOKUP($A47,Round59[],5,FALSE), 0)</f>
        <v>0</v>
      </c>
      <c r="BK47" s="1">
        <f>IFERROR(VLOOKUP($A47,Round60[],5,FALSE), 0)</f>
        <v>0</v>
      </c>
    </row>
    <row r="48" spans="1:63" ht="22.5" x14ac:dyDescent="0.25">
      <c r="A48" s="1">
        <v>22464</v>
      </c>
      <c r="B48" s="5" t="s">
        <v>158</v>
      </c>
      <c r="C48" s="7">
        <f xml:space="preserve"> SUM(TotalPoints[[#This Row],[دور 1]:[دور 60]])</f>
        <v>3</v>
      </c>
      <c r="D48" s="4">
        <f>IFERROR(VLOOKUP($A48,Round01[],5,FALSE), 0)</f>
        <v>2</v>
      </c>
      <c r="E48" s="4">
        <f>IFERROR(VLOOKUP($A48,Round02[],5,FALSE), 0)</f>
        <v>0</v>
      </c>
      <c r="F48" s="4">
        <f>IFERROR(VLOOKUP($A48,Round03[],5,FALSE), 0)</f>
        <v>1</v>
      </c>
      <c r="G48" s="4">
        <f>IFERROR(VLOOKUP($A48,Round04[],5,FALSE), 0)</f>
        <v>0</v>
      </c>
      <c r="H48" s="4">
        <f>IFERROR(VLOOKUP($A48,Round05[],5,FALSE), 0)</f>
        <v>0</v>
      </c>
      <c r="I48" s="4">
        <f>IFERROR(VLOOKUP($A48,Round06[],5,FALSE), 0)</f>
        <v>0</v>
      </c>
      <c r="J48" s="4">
        <f>IFERROR(VLOOKUP($A48,Round07[],5,FALSE), 0)</f>
        <v>0</v>
      </c>
      <c r="K48" s="4">
        <f>IFERROR(VLOOKUP($A48,Round08[],5,FALSE), 0)</f>
        <v>0</v>
      </c>
      <c r="L48" s="4">
        <f>IFERROR(VLOOKUP($A48,Round09[],5,FALSE), 0)</f>
        <v>0</v>
      </c>
      <c r="M48" s="4">
        <f>IFERROR(VLOOKUP($A48,Round10[],5,FALSE), 0)</f>
        <v>0</v>
      </c>
      <c r="N48" s="4">
        <f>IFERROR(VLOOKUP($A48,Round11[],5,FALSE), 0)</f>
        <v>0</v>
      </c>
      <c r="O48" s="4">
        <f>IFERROR(VLOOKUP($A48,Round12[],5,FALSE), 0)</f>
        <v>0</v>
      </c>
      <c r="P48" s="4">
        <f>IFERROR(VLOOKUP($A48,Round13[],5,FALSE), 0)</f>
        <v>0</v>
      </c>
      <c r="Q48" s="4">
        <f>IFERROR(VLOOKUP($A48,Round14[],5,FALSE), 0)</f>
        <v>0</v>
      </c>
      <c r="R48" s="4">
        <f>IFERROR(VLOOKUP($A48,Round15[],5,FALSE), 0)</f>
        <v>0</v>
      </c>
      <c r="S48" s="4">
        <f>IFERROR(VLOOKUP($A48,Round16[],5,FALSE), 0)</f>
        <v>0</v>
      </c>
      <c r="T48" s="4">
        <f>IFERROR(VLOOKUP($A48,Round17[],5,FALSE), 0)</f>
        <v>0</v>
      </c>
      <c r="U48" s="4">
        <f>IFERROR(VLOOKUP($A48,Round18[],5,FALSE), 0)</f>
        <v>0</v>
      </c>
      <c r="V48" s="4">
        <f>IFERROR(VLOOKUP($A48,Round19[],5,FALSE), 0)</f>
        <v>0</v>
      </c>
      <c r="W48" s="4">
        <f>IFERROR(VLOOKUP($A48,Round20[],5,FALSE), 0)</f>
        <v>0</v>
      </c>
      <c r="X48" s="4">
        <f>IFERROR(VLOOKUP($A48,Round21[],5,FALSE), 0)</f>
        <v>0</v>
      </c>
      <c r="Y48" s="4">
        <f>IFERROR(VLOOKUP($A48,Round22[],5,FALSE), 0)</f>
        <v>0</v>
      </c>
      <c r="Z48" s="4">
        <f>IFERROR(VLOOKUP($A48,Round23[],5,FALSE), 0)</f>
        <v>0</v>
      </c>
      <c r="AA48" s="4">
        <f>IFERROR(VLOOKUP($A48,Round24[],5,FALSE), 0)</f>
        <v>0</v>
      </c>
      <c r="AB48" s="4">
        <f>IFERROR(VLOOKUP($A48,Round25[],5,FALSE), 0)</f>
        <v>0</v>
      </c>
      <c r="AC48" s="4">
        <f>IFERROR(VLOOKUP($A48,Round26[],5,FALSE), 0)</f>
        <v>0</v>
      </c>
      <c r="AD48" s="4">
        <f>IFERROR(VLOOKUP($A48,Round27[],5,FALSE), 0)</f>
        <v>0</v>
      </c>
      <c r="AE48" s="4">
        <f>IFERROR(VLOOKUP($A48,Round28[],5,FALSE), 0)</f>
        <v>0</v>
      </c>
      <c r="AF48" s="4">
        <f>IFERROR(VLOOKUP($A48,Round29[],5,FALSE), 0)</f>
        <v>0</v>
      </c>
      <c r="AG48" s="4">
        <f>IFERROR(VLOOKUP($A48,Round30[],5,FALSE), 0)</f>
        <v>0</v>
      </c>
      <c r="AH48" s="4">
        <f>IFERROR(VLOOKUP($A48,Round31[],5,FALSE), 0)</f>
        <v>0</v>
      </c>
      <c r="AI48" s="4">
        <f>IFERROR(VLOOKUP($A48,Round32[],5,FALSE), 0)</f>
        <v>0</v>
      </c>
      <c r="AJ48" s="4">
        <f>IFERROR(VLOOKUP($A48,Round33[],5,FALSE), 0)</f>
        <v>0</v>
      </c>
      <c r="AK48" s="4">
        <f>IFERROR(VLOOKUP($A48,Round34[],5,FALSE), 0)</f>
        <v>0</v>
      </c>
      <c r="AL48" s="4">
        <f>IFERROR(VLOOKUP($A48,Round35[],5,FALSE), 0)</f>
        <v>0</v>
      </c>
      <c r="AM48" s="4">
        <f>IFERROR(VLOOKUP($A48,Round36[],5,FALSE), 0)</f>
        <v>0</v>
      </c>
      <c r="AN48" s="4">
        <f>IFERROR(VLOOKUP($A48,Round37[],5,FALSE), 0)</f>
        <v>0</v>
      </c>
      <c r="AO48" s="4">
        <f>IFERROR(VLOOKUP($A48,Round38[],5,FALSE), 0)</f>
        <v>0</v>
      </c>
      <c r="AP48" s="4">
        <f>IFERROR(VLOOKUP($A48,Round39[],5,FALSE), 0)</f>
        <v>0</v>
      </c>
      <c r="AQ48" s="4">
        <f>IFERROR(VLOOKUP($A48,Round40[],5,FALSE), 0)</f>
        <v>0</v>
      </c>
      <c r="AR48" s="4">
        <f>IFERROR(VLOOKUP($A48,Round41[],5,FALSE), 0)</f>
        <v>0</v>
      </c>
      <c r="AS48" s="4">
        <f>IFERROR(VLOOKUP($A48,Round42[],5,FALSE), 0)</f>
        <v>0</v>
      </c>
      <c r="AT48" s="4">
        <f>IFERROR(VLOOKUP($A48,Round43[],5,FALSE), 0)</f>
        <v>0</v>
      </c>
      <c r="AU48" s="4">
        <f>IFERROR(VLOOKUP($A48,Round44[],5,FALSE), 0)</f>
        <v>0</v>
      </c>
      <c r="AV48" s="4">
        <f>IFERROR(VLOOKUP($A48,Round45[],5,FALSE), 0)</f>
        <v>0</v>
      </c>
      <c r="AW48" s="4">
        <f>IFERROR(VLOOKUP($A48,Round46[],5,FALSE), 0)</f>
        <v>0</v>
      </c>
      <c r="AX48" s="4">
        <f>IFERROR(VLOOKUP($A48,Round47[],5,FALSE), 0)</f>
        <v>0</v>
      </c>
      <c r="AY48" s="4">
        <f>IFERROR(VLOOKUP($A48,Round48[],5,FALSE), 0)</f>
        <v>0</v>
      </c>
      <c r="AZ48" s="4">
        <f>IFERROR(VLOOKUP($A48,Round49[],5,FALSE), 0)</f>
        <v>0</v>
      </c>
      <c r="BA48" s="4">
        <f>IFERROR(VLOOKUP($A48,Round50[],5,FALSE), 0)</f>
        <v>0</v>
      </c>
      <c r="BB48" s="4">
        <f>IFERROR(VLOOKUP($A48,Round51[],5,FALSE), 0)</f>
        <v>0</v>
      </c>
      <c r="BC48" s="4">
        <f>IFERROR(VLOOKUP($A48,Round52[],5,FALSE), 0)</f>
        <v>0</v>
      </c>
      <c r="BD48" s="4">
        <f>IFERROR(VLOOKUP($A48,Round53[],5,FALSE), 0)</f>
        <v>0</v>
      </c>
      <c r="BE48" s="4">
        <f>IFERROR(VLOOKUP($A48,Round54[],5,FALSE), 0)</f>
        <v>0</v>
      </c>
      <c r="BF48" s="4">
        <f>IFERROR(VLOOKUP($A48,Round55[],5,FALSE), 0)</f>
        <v>0</v>
      </c>
      <c r="BG48" s="4">
        <f>IFERROR(VLOOKUP($A48,Round56[],5,FALSE), 0)</f>
        <v>0</v>
      </c>
      <c r="BH48" s="4">
        <f>IFERROR(VLOOKUP($A48,Round57[],5,FALSE), 0)</f>
        <v>0</v>
      </c>
      <c r="BI48" s="4">
        <f>IFERROR(VLOOKUP($A48,Round58[],5,FALSE), 0)</f>
        <v>0</v>
      </c>
      <c r="BJ48" s="4">
        <f>IFERROR(VLOOKUP($A48,Round59[],5,FALSE), 0)</f>
        <v>0</v>
      </c>
      <c r="BK48" s="4">
        <f>IFERROR(VLOOKUP($A48,Round60[],5,FALSE), 0)</f>
        <v>0</v>
      </c>
    </row>
    <row r="49" spans="1:63" ht="22.5" x14ac:dyDescent="0.25">
      <c r="A49" s="1">
        <v>21822</v>
      </c>
      <c r="B49" s="5" t="s">
        <v>130</v>
      </c>
      <c r="C49" s="7">
        <f xml:space="preserve"> SUM(TotalPoints[[#This Row],[دور 1]:[دور 60]])</f>
        <v>3</v>
      </c>
      <c r="D49" s="4">
        <f>IFERROR(VLOOKUP($A49,Round01[],5,FALSE), 0)</f>
        <v>2</v>
      </c>
      <c r="E49" s="4">
        <f>IFERROR(VLOOKUP($A49,Round02[],5,FALSE), 0)</f>
        <v>0</v>
      </c>
      <c r="F49" s="4">
        <f>IFERROR(VLOOKUP($A49,Round03[],5,FALSE), 0)</f>
        <v>1</v>
      </c>
      <c r="G49" s="4">
        <f>IFERROR(VLOOKUP($A49,Round04[],5,FALSE), 0)</f>
        <v>0</v>
      </c>
      <c r="H49" s="4">
        <f>IFERROR(VLOOKUP($A49,Round05[],5,FALSE), 0)</f>
        <v>0</v>
      </c>
      <c r="I49" s="4">
        <f>IFERROR(VLOOKUP($A49,Round06[],5,FALSE), 0)</f>
        <v>0</v>
      </c>
      <c r="J49" s="4">
        <f>IFERROR(VLOOKUP($A49,Round07[],5,FALSE), 0)</f>
        <v>0</v>
      </c>
      <c r="K49" s="4">
        <f>IFERROR(VLOOKUP($A49,Round08[],5,FALSE), 0)</f>
        <v>0</v>
      </c>
      <c r="L49" s="4">
        <f>IFERROR(VLOOKUP($A49,Round09[],5,FALSE), 0)</f>
        <v>0</v>
      </c>
      <c r="M49" s="4">
        <f>IFERROR(VLOOKUP($A49,Round10[],5,FALSE), 0)</f>
        <v>0</v>
      </c>
      <c r="N49" s="4">
        <f>IFERROR(VLOOKUP($A49,Round11[],5,FALSE), 0)</f>
        <v>0</v>
      </c>
      <c r="O49" s="4">
        <f>IFERROR(VLOOKUP($A49,Round12[],5,FALSE), 0)</f>
        <v>0</v>
      </c>
      <c r="P49" s="4">
        <f>IFERROR(VLOOKUP($A49,Round13[],5,FALSE), 0)</f>
        <v>0</v>
      </c>
      <c r="Q49" s="4">
        <f>IFERROR(VLOOKUP($A49,Round14[],5,FALSE), 0)</f>
        <v>0</v>
      </c>
      <c r="R49" s="4">
        <f>IFERROR(VLOOKUP($A49,Round15[],5,FALSE), 0)</f>
        <v>0</v>
      </c>
      <c r="S49" s="4">
        <f>IFERROR(VLOOKUP($A49,Round16[],5,FALSE), 0)</f>
        <v>0</v>
      </c>
      <c r="T49" s="4">
        <f>IFERROR(VLOOKUP($A49,Round17[],5,FALSE), 0)</f>
        <v>0</v>
      </c>
      <c r="U49" s="4">
        <f>IFERROR(VLOOKUP($A49,Round18[],5,FALSE), 0)</f>
        <v>0</v>
      </c>
      <c r="V49" s="4">
        <f>IFERROR(VLOOKUP($A49,Round19[],5,FALSE), 0)</f>
        <v>0</v>
      </c>
      <c r="W49" s="4">
        <f>IFERROR(VLOOKUP($A49,Round20[],5,FALSE), 0)</f>
        <v>0</v>
      </c>
      <c r="X49" s="4">
        <f>IFERROR(VLOOKUP($A49,Round21[],5,FALSE), 0)</f>
        <v>0</v>
      </c>
      <c r="Y49" s="4">
        <f>IFERROR(VLOOKUP($A49,Round22[],5,FALSE), 0)</f>
        <v>0</v>
      </c>
      <c r="Z49" s="4">
        <f>IFERROR(VLOOKUP($A49,Round23[],5,FALSE), 0)</f>
        <v>0</v>
      </c>
      <c r="AA49" s="4">
        <f>IFERROR(VLOOKUP($A49,Round24[],5,FALSE), 0)</f>
        <v>0</v>
      </c>
      <c r="AB49" s="4">
        <f>IFERROR(VLOOKUP($A49,Round25[],5,FALSE), 0)</f>
        <v>0</v>
      </c>
      <c r="AC49" s="4">
        <f>IFERROR(VLOOKUP($A49,Round26[],5,FALSE), 0)</f>
        <v>0</v>
      </c>
      <c r="AD49" s="4">
        <f>IFERROR(VLOOKUP($A49,Round27[],5,FALSE), 0)</f>
        <v>0</v>
      </c>
      <c r="AE49" s="4">
        <f>IFERROR(VLOOKUP($A49,Round28[],5,FALSE), 0)</f>
        <v>0</v>
      </c>
      <c r="AF49" s="4">
        <f>IFERROR(VLOOKUP($A49,Round29[],5,FALSE), 0)</f>
        <v>0</v>
      </c>
      <c r="AG49" s="4">
        <f>IFERROR(VLOOKUP($A49,Round30[],5,FALSE), 0)</f>
        <v>0</v>
      </c>
      <c r="AH49" s="4">
        <f>IFERROR(VLOOKUP($A49,Round31[],5,FALSE), 0)</f>
        <v>0</v>
      </c>
      <c r="AI49" s="4">
        <f>IFERROR(VLOOKUP($A49,Round32[],5,FALSE), 0)</f>
        <v>0</v>
      </c>
      <c r="AJ49" s="4">
        <f>IFERROR(VLOOKUP($A49,Round33[],5,FALSE), 0)</f>
        <v>0</v>
      </c>
      <c r="AK49" s="4">
        <f>IFERROR(VLOOKUP($A49,Round34[],5,FALSE), 0)</f>
        <v>0</v>
      </c>
      <c r="AL49" s="4">
        <f>IFERROR(VLOOKUP($A49,Round35[],5,FALSE), 0)</f>
        <v>0</v>
      </c>
      <c r="AM49" s="4">
        <f>IFERROR(VLOOKUP($A49,Round36[],5,FALSE), 0)</f>
        <v>0</v>
      </c>
      <c r="AN49" s="4">
        <f>IFERROR(VLOOKUP($A49,Round37[],5,FALSE), 0)</f>
        <v>0</v>
      </c>
      <c r="AO49" s="4">
        <f>IFERROR(VLOOKUP($A49,Round38[],5,FALSE), 0)</f>
        <v>0</v>
      </c>
      <c r="AP49" s="4">
        <f>IFERROR(VLOOKUP($A49,Round39[],5,FALSE), 0)</f>
        <v>0</v>
      </c>
      <c r="AQ49" s="4">
        <f>IFERROR(VLOOKUP($A49,Round40[],5,FALSE), 0)</f>
        <v>0</v>
      </c>
      <c r="AR49" s="4">
        <f>IFERROR(VLOOKUP($A49,Round41[],5,FALSE), 0)</f>
        <v>0</v>
      </c>
      <c r="AS49" s="4">
        <f>IFERROR(VLOOKUP($A49,Round42[],5,FALSE), 0)</f>
        <v>0</v>
      </c>
      <c r="AT49" s="4">
        <f>IFERROR(VLOOKUP($A49,Round43[],5,FALSE), 0)</f>
        <v>0</v>
      </c>
      <c r="AU49" s="4">
        <f>IFERROR(VLOOKUP($A49,Round44[],5,FALSE), 0)</f>
        <v>0</v>
      </c>
      <c r="AV49" s="4">
        <f>IFERROR(VLOOKUP($A49,Round45[],5,FALSE), 0)</f>
        <v>0</v>
      </c>
      <c r="AW49" s="4">
        <f>IFERROR(VLOOKUP($A49,Round46[],5,FALSE), 0)</f>
        <v>0</v>
      </c>
      <c r="AX49" s="4">
        <f>IFERROR(VLOOKUP($A49,Round47[],5,FALSE), 0)</f>
        <v>0</v>
      </c>
      <c r="AY49" s="4">
        <f>IFERROR(VLOOKUP($A49,Round48[],5,FALSE), 0)</f>
        <v>0</v>
      </c>
      <c r="AZ49" s="4">
        <f>IFERROR(VLOOKUP($A49,Round49[],5,FALSE), 0)</f>
        <v>0</v>
      </c>
      <c r="BA49" s="4">
        <f>IFERROR(VLOOKUP($A49,Round50[],5,FALSE), 0)</f>
        <v>0</v>
      </c>
      <c r="BB49" s="4">
        <f>IFERROR(VLOOKUP($A49,Round51[],5,FALSE), 0)</f>
        <v>0</v>
      </c>
      <c r="BC49" s="4">
        <f>IFERROR(VLOOKUP($A49,Round52[],5,FALSE), 0)</f>
        <v>0</v>
      </c>
      <c r="BD49" s="4">
        <f>IFERROR(VLOOKUP($A49,Round53[],5,FALSE), 0)</f>
        <v>0</v>
      </c>
      <c r="BE49" s="4">
        <f>IFERROR(VLOOKUP($A49,Round54[],5,FALSE), 0)</f>
        <v>0</v>
      </c>
      <c r="BF49" s="4">
        <f>IFERROR(VLOOKUP($A49,Round55[],5,FALSE), 0)</f>
        <v>0</v>
      </c>
      <c r="BG49" s="4">
        <f>IFERROR(VLOOKUP($A49,Round56[],5,FALSE), 0)</f>
        <v>0</v>
      </c>
      <c r="BH49" s="4">
        <f>IFERROR(VLOOKUP($A49,Round57[],5,FALSE), 0)</f>
        <v>0</v>
      </c>
      <c r="BI49" s="4">
        <f>IFERROR(VLOOKUP($A49,Round58[],5,FALSE), 0)</f>
        <v>0</v>
      </c>
      <c r="BJ49" s="4">
        <f>IFERROR(VLOOKUP($A49,Round59[],5,FALSE), 0)</f>
        <v>0</v>
      </c>
      <c r="BK49" s="4">
        <f>IFERROR(VLOOKUP($A49,Round60[],5,FALSE), 0)</f>
        <v>0</v>
      </c>
    </row>
    <row r="50" spans="1:63" ht="22.5" x14ac:dyDescent="0.25">
      <c r="A50" s="1">
        <v>18854</v>
      </c>
      <c r="B50" s="5" t="s">
        <v>96</v>
      </c>
      <c r="C50" s="7">
        <f xml:space="preserve"> SUM(TotalPoints[[#This Row],[دور 1]:[دور 60]])</f>
        <v>3</v>
      </c>
      <c r="D50" s="4">
        <f>IFERROR(VLOOKUP($A50,Round01[],5,FALSE), 0)</f>
        <v>2</v>
      </c>
      <c r="E50" s="4">
        <f>IFERROR(VLOOKUP($A50,Round02[],5,FALSE), 0)</f>
        <v>0</v>
      </c>
      <c r="F50" s="4">
        <f>IFERROR(VLOOKUP($A50,Round03[],5,FALSE), 0)</f>
        <v>1</v>
      </c>
      <c r="G50" s="4">
        <f>IFERROR(VLOOKUP($A50,Round04[],5,FALSE), 0)</f>
        <v>0</v>
      </c>
      <c r="H50" s="4">
        <f>IFERROR(VLOOKUP($A50,Round05[],5,FALSE), 0)</f>
        <v>0</v>
      </c>
      <c r="I50" s="4">
        <f>IFERROR(VLOOKUP($A50,Round06[],5,FALSE), 0)</f>
        <v>0</v>
      </c>
      <c r="J50" s="1">
        <f>IFERROR(VLOOKUP($A50,Round07[],5,FALSE), 0)</f>
        <v>0</v>
      </c>
      <c r="K50" s="1">
        <f>IFERROR(VLOOKUP($A50,Round08[],5,FALSE), 0)</f>
        <v>0</v>
      </c>
      <c r="L50" s="1">
        <f>IFERROR(VLOOKUP($A50,Round09[],5,FALSE), 0)</f>
        <v>0</v>
      </c>
      <c r="M50" s="1">
        <f>IFERROR(VLOOKUP($A50,Round10[],5,FALSE), 0)</f>
        <v>0</v>
      </c>
      <c r="N50" s="1">
        <f>IFERROR(VLOOKUP($A50,Round11[],5,FALSE), 0)</f>
        <v>0</v>
      </c>
      <c r="O50" s="1">
        <f>IFERROR(VLOOKUP($A50,Round12[],5,FALSE), 0)</f>
        <v>0</v>
      </c>
      <c r="P50" s="1">
        <f>IFERROR(VLOOKUP($A50,Round13[],5,FALSE), 0)</f>
        <v>0</v>
      </c>
      <c r="Q50" s="1">
        <f>IFERROR(VLOOKUP($A50,Round14[],5,FALSE), 0)</f>
        <v>0</v>
      </c>
      <c r="R50" s="1">
        <f>IFERROR(VLOOKUP($A50,Round15[],5,FALSE), 0)</f>
        <v>0</v>
      </c>
      <c r="S50" s="1">
        <f>IFERROR(VLOOKUP($A50,Round16[],5,FALSE), 0)</f>
        <v>0</v>
      </c>
      <c r="T50" s="1">
        <f>IFERROR(VLOOKUP($A50,Round17[],5,FALSE), 0)</f>
        <v>0</v>
      </c>
      <c r="U50" s="1">
        <f>IFERROR(VLOOKUP($A50,Round18[],5,FALSE), 0)</f>
        <v>0</v>
      </c>
      <c r="V50" s="1">
        <f>IFERROR(VLOOKUP($A50,Round19[],5,FALSE), 0)</f>
        <v>0</v>
      </c>
      <c r="W50" s="1">
        <f>IFERROR(VLOOKUP($A50,Round20[],5,FALSE), 0)</f>
        <v>0</v>
      </c>
      <c r="X50" s="1">
        <f>IFERROR(VLOOKUP($A50,Round21[],5,FALSE), 0)</f>
        <v>0</v>
      </c>
      <c r="Y50" s="1">
        <f>IFERROR(VLOOKUP($A50,Round22[],5,FALSE), 0)</f>
        <v>0</v>
      </c>
      <c r="Z50" s="1">
        <f>IFERROR(VLOOKUP($A50,Round23[],5,FALSE), 0)</f>
        <v>0</v>
      </c>
      <c r="AA50" s="1">
        <f>IFERROR(VLOOKUP($A50,Round24[],5,FALSE), 0)</f>
        <v>0</v>
      </c>
      <c r="AB50" s="1">
        <f>IFERROR(VLOOKUP($A50,Round25[],5,FALSE), 0)</f>
        <v>0</v>
      </c>
      <c r="AC50" s="1">
        <f>IFERROR(VLOOKUP($A50,Round26[],5,FALSE), 0)</f>
        <v>0</v>
      </c>
      <c r="AD50" s="1">
        <f>IFERROR(VLOOKUP($A50,Round27[],5,FALSE), 0)</f>
        <v>0</v>
      </c>
      <c r="AE50" s="1">
        <f>IFERROR(VLOOKUP($A50,Round28[],5,FALSE), 0)</f>
        <v>0</v>
      </c>
      <c r="AF50" s="1">
        <f>IFERROR(VLOOKUP($A50,Round29[],5,FALSE), 0)</f>
        <v>0</v>
      </c>
      <c r="AG50" s="1">
        <f>IFERROR(VLOOKUP($A50,Round30[],5,FALSE), 0)</f>
        <v>0</v>
      </c>
      <c r="AH50" s="1">
        <f>IFERROR(VLOOKUP($A50,Round31[],5,FALSE), 0)</f>
        <v>0</v>
      </c>
      <c r="AI50" s="1">
        <f>IFERROR(VLOOKUP($A50,Round32[],5,FALSE), 0)</f>
        <v>0</v>
      </c>
      <c r="AJ50" s="1">
        <f>IFERROR(VLOOKUP($A50,Round33[],5,FALSE), 0)</f>
        <v>0</v>
      </c>
      <c r="AK50" s="1">
        <f>IFERROR(VLOOKUP($A50,Round34[],5,FALSE), 0)</f>
        <v>0</v>
      </c>
      <c r="AL50" s="1">
        <f>IFERROR(VLOOKUP($A50,Round35[],5,FALSE), 0)</f>
        <v>0</v>
      </c>
      <c r="AM50" s="1">
        <f>IFERROR(VLOOKUP($A50,Round36[],5,FALSE), 0)</f>
        <v>0</v>
      </c>
      <c r="AN50" s="1">
        <f>IFERROR(VLOOKUP($A50,Round37[],5,FALSE), 0)</f>
        <v>0</v>
      </c>
      <c r="AO50" s="1">
        <f>IFERROR(VLOOKUP($A50,Round38[],5,FALSE), 0)</f>
        <v>0</v>
      </c>
      <c r="AP50" s="1">
        <f>IFERROR(VLOOKUP($A50,Round39[],5,FALSE), 0)</f>
        <v>0</v>
      </c>
      <c r="AQ50" s="1">
        <f>IFERROR(VLOOKUP($A50,Round40[],5,FALSE), 0)</f>
        <v>0</v>
      </c>
      <c r="AR50" s="1">
        <f>IFERROR(VLOOKUP($A50,Round41[],5,FALSE), 0)</f>
        <v>0</v>
      </c>
      <c r="AS50" s="1">
        <f>IFERROR(VLOOKUP($A50,Round42[],5,FALSE), 0)</f>
        <v>0</v>
      </c>
      <c r="AT50" s="1">
        <f>IFERROR(VLOOKUP($A50,Round43[],5,FALSE), 0)</f>
        <v>0</v>
      </c>
      <c r="AU50" s="1">
        <f>IFERROR(VLOOKUP($A50,Round44[],5,FALSE), 0)</f>
        <v>0</v>
      </c>
      <c r="AV50" s="1">
        <f>IFERROR(VLOOKUP($A50,Round45[],5,FALSE), 0)</f>
        <v>0</v>
      </c>
      <c r="AW50" s="1">
        <f>IFERROR(VLOOKUP($A50,Round46[],5,FALSE), 0)</f>
        <v>0</v>
      </c>
      <c r="AX50" s="1">
        <f>IFERROR(VLOOKUP($A50,Round47[],5,FALSE), 0)</f>
        <v>0</v>
      </c>
      <c r="AY50" s="1">
        <f>IFERROR(VLOOKUP($A50,Round48[],5,FALSE), 0)</f>
        <v>0</v>
      </c>
      <c r="AZ50" s="1">
        <f>IFERROR(VLOOKUP($A50,Round49[],5,FALSE), 0)</f>
        <v>0</v>
      </c>
      <c r="BA50" s="1">
        <f>IFERROR(VLOOKUP($A50,Round50[],5,FALSE), 0)</f>
        <v>0</v>
      </c>
      <c r="BB50" s="1">
        <f>IFERROR(VLOOKUP($A50,Round51[],5,FALSE), 0)</f>
        <v>0</v>
      </c>
      <c r="BC50" s="1">
        <f>IFERROR(VLOOKUP($A50,Round52[],5,FALSE), 0)</f>
        <v>0</v>
      </c>
      <c r="BD50" s="1">
        <f>IFERROR(VLOOKUP($A50,Round53[],5,FALSE), 0)</f>
        <v>0</v>
      </c>
      <c r="BE50" s="1">
        <f>IFERROR(VLOOKUP($A50,Round54[],5,FALSE), 0)</f>
        <v>0</v>
      </c>
      <c r="BF50" s="1">
        <f>IFERROR(VLOOKUP($A50,Round55[],5,FALSE), 0)</f>
        <v>0</v>
      </c>
      <c r="BG50" s="1">
        <f>IFERROR(VLOOKUP($A50,Round56[],5,FALSE), 0)</f>
        <v>0</v>
      </c>
      <c r="BH50" s="1">
        <f>IFERROR(VLOOKUP($A50,Round57[],5,FALSE), 0)</f>
        <v>0</v>
      </c>
      <c r="BI50" s="1">
        <f>IFERROR(VLOOKUP($A50,Round58[],5,FALSE), 0)</f>
        <v>0</v>
      </c>
      <c r="BJ50" s="1">
        <f>IFERROR(VLOOKUP($A50,Round59[],5,FALSE), 0)</f>
        <v>0</v>
      </c>
      <c r="BK50" s="1">
        <f>IFERROR(VLOOKUP($A50,Round60[],5,FALSE), 0)</f>
        <v>0</v>
      </c>
    </row>
    <row r="51" spans="1:63" ht="22.5" x14ac:dyDescent="0.25">
      <c r="A51" s="1">
        <v>13355</v>
      </c>
      <c r="B51" s="5" t="s">
        <v>138</v>
      </c>
      <c r="C51" s="7">
        <f xml:space="preserve"> SUM(TotalPoints[[#This Row],[دور 1]:[دور 60]])</f>
        <v>3</v>
      </c>
      <c r="D51" s="4">
        <f>IFERROR(VLOOKUP($A51,Round01[],5,FALSE), 0)</f>
        <v>2</v>
      </c>
      <c r="E51" s="4">
        <f>IFERROR(VLOOKUP($A51,Round02[],5,FALSE), 0)</f>
        <v>0</v>
      </c>
      <c r="F51" s="4">
        <f>IFERROR(VLOOKUP($A51,Round03[],5,FALSE), 0)</f>
        <v>1</v>
      </c>
      <c r="G51" s="4">
        <f>IFERROR(VLOOKUP($A51,Round04[],5,FALSE), 0)</f>
        <v>0</v>
      </c>
      <c r="H51" s="4">
        <f>IFERROR(VLOOKUP($A51,Round05[],5,FALSE), 0)</f>
        <v>0</v>
      </c>
      <c r="I51" s="4">
        <f>IFERROR(VLOOKUP($A51,Round06[],5,FALSE), 0)</f>
        <v>0</v>
      </c>
      <c r="J51" s="1">
        <f>IFERROR(VLOOKUP($A51,Round07[],5,FALSE), 0)</f>
        <v>0</v>
      </c>
      <c r="K51" s="1">
        <f>IFERROR(VLOOKUP($A51,Round08[],5,FALSE), 0)</f>
        <v>0</v>
      </c>
      <c r="L51" s="1">
        <f>IFERROR(VLOOKUP($A51,Round09[],5,FALSE), 0)</f>
        <v>0</v>
      </c>
      <c r="M51" s="1">
        <f>IFERROR(VLOOKUP($A51,Round10[],5,FALSE), 0)</f>
        <v>0</v>
      </c>
      <c r="N51" s="1">
        <f>IFERROR(VLOOKUP($A51,Round11[],5,FALSE), 0)</f>
        <v>0</v>
      </c>
      <c r="O51" s="1">
        <f>IFERROR(VLOOKUP($A51,Round12[],5,FALSE), 0)</f>
        <v>0</v>
      </c>
      <c r="P51" s="1">
        <f>IFERROR(VLOOKUP($A51,Round13[],5,FALSE), 0)</f>
        <v>0</v>
      </c>
      <c r="Q51" s="1">
        <f>IFERROR(VLOOKUP($A51,Round14[],5,FALSE), 0)</f>
        <v>0</v>
      </c>
      <c r="R51" s="1">
        <f>IFERROR(VLOOKUP($A51,Round15[],5,FALSE), 0)</f>
        <v>0</v>
      </c>
      <c r="S51" s="1">
        <f>IFERROR(VLOOKUP($A51,Round16[],5,FALSE), 0)</f>
        <v>0</v>
      </c>
      <c r="T51" s="1">
        <f>IFERROR(VLOOKUP($A51,Round17[],5,FALSE), 0)</f>
        <v>0</v>
      </c>
      <c r="U51" s="1">
        <f>IFERROR(VLOOKUP($A51,Round18[],5,FALSE), 0)</f>
        <v>0</v>
      </c>
      <c r="V51" s="1">
        <f>IFERROR(VLOOKUP($A51,Round19[],5,FALSE), 0)</f>
        <v>0</v>
      </c>
      <c r="W51" s="1">
        <f>IFERROR(VLOOKUP($A51,Round20[],5,FALSE), 0)</f>
        <v>0</v>
      </c>
      <c r="X51" s="1">
        <f>IFERROR(VLOOKUP($A51,Round21[],5,FALSE), 0)</f>
        <v>0</v>
      </c>
      <c r="Y51" s="1">
        <f>IFERROR(VLOOKUP($A51,Round22[],5,FALSE), 0)</f>
        <v>0</v>
      </c>
      <c r="Z51" s="1">
        <f>IFERROR(VLOOKUP($A51,Round23[],5,FALSE), 0)</f>
        <v>0</v>
      </c>
      <c r="AA51" s="1">
        <f>IFERROR(VLOOKUP($A51,Round24[],5,FALSE), 0)</f>
        <v>0</v>
      </c>
      <c r="AB51" s="1">
        <f>IFERROR(VLOOKUP($A51,Round25[],5,FALSE), 0)</f>
        <v>0</v>
      </c>
      <c r="AC51" s="1">
        <f>IFERROR(VLOOKUP($A51,Round26[],5,FALSE), 0)</f>
        <v>0</v>
      </c>
      <c r="AD51" s="1">
        <f>IFERROR(VLOOKUP($A51,Round27[],5,FALSE), 0)</f>
        <v>0</v>
      </c>
      <c r="AE51" s="1">
        <f>IFERROR(VLOOKUP($A51,Round28[],5,FALSE), 0)</f>
        <v>0</v>
      </c>
      <c r="AF51" s="1">
        <f>IFERROR(VLOOKUP($A51,Round29[],5,FALSE), 0)</f>
        <v>0</v>
      </c>
      <c r="AG51" s="1">
        <f>IFERROR(VLOOKUP($A51,Round30[],5,FALSE), 0)</f>
        <v>0</v>
      </c>
      <c r="AH51" s="1">
        <f>IFERROR(VLOOKUP($A51,Round31[],5,FALSE), 0)</f>
        <v>0</v>
      </c>
      <c r="AI51" s="1">
        <f>IFERROR(VLOOKUP($A51,Round32[],5,FALSE), 0)</f>
        <v>0</v>
      </c>
      <c r="AJ51" s="1">
        <f>IFERROR(VLOOKUP($A51,Round33[],5,FALSE), 0)</f>
        <v>0</v>
      </c>
      <c r="AK51" s="1">
        <f>IFERROR(VLOOKUP($A51,Round34[],5,FALSE), 0)</f>
        <v>0</v>
      </c>
      <c r="AL51" s="1">
        <f>IFERROR(VLOOKUP($A51,Round35[],5,FALSE), 0)</f>
        <v>0</v>
      </c>
      <c r="AM51" s="1">
        <f>IFERROR(VLOOKUP($A51,Round36[],5,FALSE), 0)</f>
        <v>0</v>
      </c>
      <c r="AN51" s="1">
        <f>IFERROR(VLOOKUP($A51,Round37[],5,FALSE), 0)</f>
        <v>0</v>
      </c>
      <c r="AO51" s="1">
        <f>IFERROR(VLOOKUP($A51,Round38[],5,FALSE), 0)</f>
        <v>0</v>
      </c>
      <c r="AP51" s="1">
        <f>IFERROR(VLOOKUP($A51,Round39[],5,FALSE), 0)</f>
        <v>0</v>
      </c>
      <c r="AQ51" s="1">
        <f>IFERROR(VLOOKUP($A51,Round40[],5,FALSE), 0)</f>
        <v>0</v>
      </c>
      <c r="AR51" s="1">
        <f>IFERROR(VLOOKUP($A51,Round41[],5,FALSE), 0)</f>
        <v>0</v>
      </c>
      <c r="AS51" s="1">
        <f>IFERROR(VLOOKUP($A51,Round42[],5,FALSE), 0)</f>
        <v>0</v>
      </c>
      <c r="AT51" s="1">
        <f>IFERROR(VLOOKUP($A51,Round43[],5,FALSE), 0)</f>
        <v>0</v>
      </c>
      <c r="AU51" s="1">
        <f>IFERROR(VLOOKUP($A51,Round44[],5,FALSE), 0)</f>
        <v>0</v>
      </c>
      <c r="AV51" s="1">
        <f>IFERROR(VLOOKUP($A51,Round45[],5,FALSE), 0)</f>
        <v>0</v>
      </c>
      <c r="AW51" s="1">
        <f>IFERROR(VLOOKUP($A51,Round46[],5,FALSE), 0)</f>
        <v>0</v>
      </c>
      <c r="AX51" s="1">
        <f>IFERROR(VLOOKUP($A51,Round47[],5,FALSE), 0)</f>
        <v>0</v>
      </c>
      <c r="AY51" s="1">
        <f>IFERROR(VLOOKUP($A51,Round48[],5,FALSE), 0)</f>
        <v>0</v>
      </c>
      <c r="AZ51" s="1">
        <f>IFERROR(VLOOKUP($A51,Round49[],5,FALSE), 0)</f>
        <v>0</v>
      </c>
      <c r="BA51" s="1">
        <f>IFERROR(VLOOKUP($A51,Round50[],5,FALSE), 0)</f>
        <v>0</v>
      </c>
      <c r="BB51" s="1">
        <f>IFERROR(VLOOKUP($A51,Round51[],5,FALSE), 0)</f>
        <v>0</v>
      </c>
      <c r="BC51" s="1">
        <f>IFERROR(VLOOKUP($A51,Round52[],5,FALSE), 0)</f>
        <v>0</v>
      </c>
      <c r="BD51" s="1">
        <f>IFERROR(VLOOKUP($A51,Round53[],5,FALSE), 0)</f>
        <v>0</v>
      </c>
      <c r="BE51" s="1">
        <f>IFERROR(VLOOKUP($A51,Round54[],5,FALSE), 0)</f>
        <v>0</v>
      </c>
      <c r="BF51" s="1">
        <f>IFERROR(VLOOKUP($A51,Round55[],5,FALSE), 0)</f>
        <v>0</v>
      </c>
      <c r="BG51" s="1">
        <f>IFERROR(VLOOKUP($A51,Round56[],5,FALSE), 0)</f>
        <v>0</v>
      </c>
      <c r="BH51" s="1">
        <f>IFERROR(VLOOKUP($A51,Round57[],5,FALSE), 0)</f>
        <v>0</v>
      </c>
      <c r="BI51" s="1">
        <f>IFERROR(VLOOKUP($A51,Round58[],5,FALSE), 0)</f>
        <v>0</v>
      </c>
      <c r="BJ51" s="1">
        <f>IFERROR(VLOOKUP($A51,Round59[],5,FALSE), 0)</f>
        <v>0</v>
      </c>
      <c r="BK51" s="1">
        <f>IFERROR(VLOOKUP($A51,Round60[],5,FALSE), 0)</f>
        <v>0</v>
      </c>
    </row>
    <row r="52" spans="1:63" ht="22.5" x14ac:dyDescent="0.25">
      <c r="A52" s="1">
        <v>13267</v>
      </c>
      <c r="B52" s="5" t="s">
        <v>101</v>
      </c>
      <c r="C52" s="7">
        <f xml:space="preserve"> SUM(TotalPoints[[#This Row],[دور 1]:[دور 60]])</f>
        <v>3</v>
      </c>
      <c r="D52" s="4">
        <f>IFERROR(VLOOKUP($A52,Round01[],5,FALSE), 0)</f>
        <v>2</v>
      </c>
      <c r="E52" s="4">
        <f>IFERROR(VLOOKUP($A52,Round02[],5,FALSE), 0)</f>
        <v>0</v>
      </c>
      <c r="F52" s="4">
        <f>IFERROR(VLOOKUP($A52,Round03[],5,FALSE), 0)</f>
        <v>1</v>
      </c>
      <c r="G52" s="4">
        <f>IFERROR(VLOOKUP($A52,Round04[],5,FALSE), 0)</f>
        <v>0</v>
      </c>
      <c r="H52" s="4">
        <f>IFERROR(VLOOKUP($A52,Round05[],5,FALSE), 0)</f>
        <v>0</v>
      </c>
      <c r="I52" s="4">
        <f>IFERROR(VLOOKUP($A52,Round06[],5,FALSE), 0)</f>
        <v>0</v>
      </c>
      <c r="J52" s="4">
        <f>IFERROR(VLOOKUP($A52,Round07[],5,FALSE), 0)</f>
        <v>0</v>
      </c>
      <c r="K52" s="4">
        <f>IFERROR(VLOOKUP($A52,Round08[],5,FALSE), 0)</f>
        <v>0</v>
      </c>
      <c r="L52" s="4">
        <f>IFERROR(VLOOKUP($A52,Round09[],5,FALSE), 0)</f>
        <v>0</v>
      </c>
      <c r="M52" s="4">
        <f>IFERROR(VLOOKUP($A52,Round10[],5,FALSE), 0)</f>
        <v>0</v>
      </c>
      <c r="N52" s="4">
        <f>IFERROR(VLOOKUP($A52,Round11[],5,FALSE), 0)</f>
        <v>0</v>
      </c>
      <c r="O52" s="4">
        <f>IFERROR(VLOOKUP($A52,Round12[],5,FALSE), 0)</f>
        <v>0</v>
      </c>
      <c r="P52" s="4">
        <f>IFERROR(VLOOKUP($A52,Round13[],5,FALSE), 0)</f>
        <v>0</v>
      </c>
      <c r="Q52" s="4">
        <f>IFERROR(VLOOKUP($A52,Round14[],5,FALSE), 0)</f>
        <v>0</v>
      </c>
      <c r="R52" s="4">
        <f>IFERROR(VLOOKUP($A52,Round15[],5,FALSE), 0)</f>
        <v>0</v>
      </c>
      <c r="S52" s="4">
        <f>IFERROR(VLOOKUP($A52,Round16[],5,FALSE), 0)</f>
        <v>0</v>
      </c>
      <c r="T52" s="4">
        <f>IFERROR(VLOOKUP($A52,Round17[],5,FALSE), 0)</f>
        <v>0</v>
      </c>
      <c r="U52" s="4">
        <f>IFERROR(VLOOKUP($A52,Round18[],5,FALSE), 0)</f>
        <v>0</v>
      </c>
      <c r="V52" s="4">
        <f>IFERROR(VLOOKUP($A52,Round19[],5,FALSE), 0)</f>
        <v>0</v>
      </c>
      <c r="W52" s="4">
        <f>IFERROR(VLOOKUP($A52,Round20[],5,FALSE), 0)</f>
        <v>0</v>
      </c>
      <c r="X52" s="4">
        <f>IFERROR(VLOOKUP($A52,Round21[],5,FALSE), 0)</f>
        <v>0</v>
      </c>
      <c r="Y52" s="4">
        <f>IFERROR(VLOOKUP($A52,Round22[],5,FALSE), 0)</f>
        <v>0</v>
      </c>
      <c r="Z52" s="4">
        <f>IFERROR(VLOOKUP($A52,Round23[],5,FALSE), 0)</f>
        <v>0</v>
      </c>
      <c r="AA52" s="4">
        <f>IFERROR(VLOOKUP($A52,Round24[],5,FALSE), 0)</f>
        <v>0</v>
      </c>
      <c r="AB52" s="4">
        <f>IFERROR(VLOOKUP($A52,Round25[],5,FALSE), 0)</f>
        <v>0</v>
      </c>
      <c r="AC52" s="4">
        <f>IFERROR(VLOOKUP($A52,Round26[],5,FALSE), 0)</f>
        <v>0</v>
      </c>
      <c r="AD52" s="4">
        <f>IFERROR(VLOOKUP($A52,Round27[],5,FALSE), 0)</f>
        <v>0</v>
      </c>
      <c r="AE52" s="4">
        <f>IFERROR(VLOOKUP($A52,Round28[],5,FALSE), 0)</f>
        <v>0</v>
      </c>
      <c r="AF52" s="4">
        <f>IFERROR(VLOOKUP($A52,Round29[],5,FALSE), 0)</f>
        <v>0</v>
      </c>
      <c r="AG52" s="4">
        <f>IFERROR(VLOOKUP($A52,Round30[],5,FALSE), 0)</f>
        <v>0</v>
      </c>
      <c r="AH52" s="4">
        <f>IFERROR(VLOOKUP($A52,Round31[],5,FALSE), 0)</f>
        <v>0</v>
      </c>
      <c r="AI52" s="4">
        <f>IFERROR(VLOOKUP($A52,Round32[],5,FALSE), 0)</f>
        <v>0</v>
      </c>
      <c r="AJ52" s="4">
        <f>IFERROR(VLOOKUP($A52,Round33[],5,FALSE), 0)</f>
        <v>0</v>
      </c>
      <c r="AK52" s="4">
        <f>IFERROR(VLOOKUP($A52,Round34[],5,FALSE), 0)</f>
        <v>0</v>
      </c>
      <c r="AL52" s="4">
        <f>IFERROR(VLOOKUP($A52,Round35[],5,FALSE), 0)</f>
        <v>0</v>
      </c>
      <c r="AM52" s="4">
        <f>IFERROR(VLOOKUP($A52,Round36[],5,FALSE), 0)</f>
        <v>0</v>
      </c>
      <c r="AN52" s="4">
        <f>IFERROR(VLOOKUP($A52,Round37[],5,FALSE), 0)</f>
        <v>0</v>
      </c>
      <c r="AO52" s="4">
        <f>IFERROR(VLOOKUP($A52,Round38[],5,FALSE), 0)</f>
        <v>0</v>
      </c>
      <c r="AP52" s="4">
        <f>IFERROR(VLOOKUP($A52,Round39[],5,FALSE), 0)</f>
        <v>0</v>
      </c>
      <c r="AQ52" s="4">
        <f>IFERROR(VLOOKUP($A52,Round40[],5,FALSE), 0)</f>
        <v>0</v>
      </c>
      <c r="AR52" s="4">
        <f>IFERROR(VLOOKUP($A52,Round41[],5,FALSE), 0)</f>
        <v>0</v>
      </c>
      <c r="AS52" s="4">
        <f>IFERROR(VLOOKUP($A52,Round42[],5,FALSE), 0)</f>
        <v>0</v>
      </c>
      <c r="AT52" s="4">
        <f>IFERROR(VLOOKUP($A52,Round43[],5,FALSE), 0)</f>
        <v>0</v>
      </c>
      <c r="AU52" s="4">
        <f>IFERROR(VLOOKUP($A52,Round44[],5,FALSE), 0)</f>
        <v>0</v>
      </c>
      <c r="AV52" s="4">
        <f>IFERROR(VLOOKUP($A52,Round45[],5,FALSE), 0)</f>
        <v>0</v>
      </c>
      <c r="AW52" s="4">
        <f>IFERROR(VLOOKUP($A52,Round46[],5,FALSE), 0)</f>
        <v>0</v>
      </c>
      <c r="AX52" s="4">
        <f>IFERROR(VLOOKUP($A52,Round47[],5,FALSE), 0)</f>
        <v>0</v>
      </c>
      <c r="AY52" s="4">
        <f>IFERROR(VLOOKUP($A52,Round48[],5,FALSE), 0)</f>
        <v>0</v>
      </c>
      <c r="AZ52" s="4">
        <f>IFERROR(VLOOKUP($A52,Round49[],5,FALSE), 0)</f>
        <v>0</v>
      </c>
      <c r="BA52" s="4">
        <f>IFERROR(VLOOKUP($A52,Round50[],5,FALSE), 0)</f>
        <v>0</v>
      </c>
      <c r="BB52" s="4">
        <f>IFERROR(VLOOKUP($A52,Round51[],5,FALSE), 0)</f>
        <v>0</v>
      </c>
      <c r="BC52" s="4">
        <f>IFERROR(VLOOKUP($A52,Round52[],5,FALSE), 0)</f>
        <v>0</v>
      </c>
      <c r="BD52" s="4">
        <f>IFERROR(VLOOKUP($A52,Round53[],5,FALSE), 0)</f>
        <v>0</v>
      </c>
      <c r="BE52" s="4">
        <f>IFERROR(VLOOKUP($A52,Round54[],5,FALSE), 0)</f>
        <v>0</v>
      </c>
      <c r="BF52" s="4">
        <f>IFERROR(VLOOKUP($A52,Round55[],5,FALSE), 0)</f>
        <v>0</v>
      </c>
      <c r="BG52" s="4">
        <f>IFERROR(VLOOKUP($A52,Round56[],5,FALSE), 0)</f>
        <v>0</v>
      </c>
      <c r="BH52" s="4">
        <f>IFERROR(VLOOKUP($A52,Round57[],5,FALSE), 0)</f>
        <v>0</v>
      </c>
      <c r="BI52" s="4">
        <f>IFERROR(VLOOKUP($A52,Round58[],5,FALSE), 0)</f>
        <v>0</v>
      </c>
      <c r="BJ52" s="4">
        <f>IFERROR(VLOOKUP($A52,Round59[],5,FALSE), 0)</f>
        <v>0</v>
      </c>
      <c r="BK52" s="4">
        <f>IFERROR(VLOOKUP($A52,Round60[],5,FALSE), 0)</f>
        <v>0</v>
      </c>
    </row>
    <row r="53" spans="1:63" ht="22.5" x14ac:dyDescent="0.25">
      <c r="A53" s="1">
        <v>11232</v>
      </c>
      <c r="B53" s="5" t="s">
        <v>129</v>
      </c>
      <c r="C53" s="7">
        <f xml:space="preserve"> SUM(TotalPoints[[#This Row],[دور 1]:[دور 60]])</f>
        <v>3</v>
      </c>
      <c r="D53" s="4">
        <f>IFERROR(VLOOKUP($A53,Round01[],5,FALSE), 0)</f>
        <v>2</v>
      </c>
      <c r="E53" s="4">
        <f>IFERROR(VLOOKUP($A53,Round02[],5,FALSE), 0)</f>
        <v>0</v>
      </c>
      <c r="F53" s="4">
        <f>IFERROR(VLOOKUP($A53,Round03[],5,FALSE), 0)</f>
        <v>1</v>
      </c>
      <c r="G53" s="4">
        <f>IFERROR(VLOOKUP($A53,Round04[],5,FALSE), 0)</f>
        <v>0</v>
      </c>
      <c r="H53" s="4">
        <f>IFERROR(VLOOKUP($A53,Round05[],5,FALSE), 0)</f>
        <v>0</v>
      </c>
      <c r="I53" s="4">
        <f>IFERROR(VLOOKUP($A53,Round06[],5,FALSE), 0)</f>
        <v>0</v>
      </c>
      <c r="J53" s="4">
        <f>IFERROR(VLOOKUP($A53,Round07[],5,FALSE), 0)</f>
        <v>0</v>
      </c>
      <c r="K53" s="4">
        <f>IFERROR(VLOOKUP($A53,Round08[],5,FALSE), 0)</f>
        <v>0</v>
      </c>
      <c r="L53" s="4">
        <f>IFERROR(VLOOKUP($A53,Round09[],5,FALSE), 0)</f>
        <v>0</v>
      </c>
      <c r="M53" s="4">
        <f>IFERROR(VLOOKUP($A53,Round10[],5,FALSE), 0)</f>
        <v>0</v>
      </c>
      <c r="N53" s="4">
        <f>IFERROR(VLOOKUP($A53,Round11[],5,FALSE), 0)</f>
        <v>0</v>
      </c>
      <c r="O53" s="4">
        <f>IFERROR(VLOOKUP($A53,Round12[],5,FALSE), 0)</f>
        <v>0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 ht="22.5" x14ac:dyDescent="0.25">
      <c r="A54" s="1">
        <v>8946</v>
      </c>
      <c r="B54" s="5" t="s">
        <v>107</v>
      </c>
      <c r="C54" s="7">
        <f xml:space="preserve"> SUM(TotalPoints[[#This Row],[دور 1]:[دور 60]])</f>
        <v>3</v>
      </c>
      <c r="D54" s="4">
        <f>IFERROR(VLOOKUP($A54,Round01[],5,FALSE), 0)</f>
        <v>2</v>
      </c>
      <c r="E54" s="4">
        <f>IFERROR(VLOOKUP($A54,Round02[],5,FALSE), 0)</f>
        <v>0</v>
      </c>
      <c r="F54" s="4">
        <f>IFERROR(VLOOKUP($A54,Round03[],5,FALSE), 0)</f>
        <v>1</v>
      </c>
      <c r="G54" s="4">
        <f>IFERROR(VLOOKUP($A54,Round04[],5,FALSE), 0)</f>
        <v>0</v>
      </c>
      <c r="H54" s="4">
        <f>IFERROR(VLOOKUP($A54,Round05[],5,FALSE), 0)</f>
        <v>0</v>
      </c>
      <c r="I54" s="4">
        <f>IFERROR(VLOOKUP($A54,Round06[],5,FALSE), 0)</f>
        <v>0</v>
      </c>
      <c r="J54" s="4">
        <f>IFERROR(VLOOKUP($A54,Round07[],5,FALSE), 0)</f>
        <v>0</v>
      </c>
      <c r="K54" s="4">
        <f>IFERROR(VLOOKUP($A54,Round08[],5,FALSE), 0)</f>
        <v>0</v>
      </c>
      <c r="L54" s="4">
        <f>IFERROR(VLOOKUP($A54,Round09[],5,FALSE), 0)</f>
        <v>0</v>
      </c>
      <c r="M54" s="4">
        <f>IFERROR(VLOOKUP($A54,Round10[],5,FALSE), 0)</f>
        <v>0</v>
      </c>
      <c r="N54" s="4">
        <f>IFERROR(VLOOKUP($A54,Round11[],5,FALSE), 0)</f>
        <v>0</v>
      </c>
      <c r="O54" s="4">
        <f>IFERROR(VLOOKUP($A54,Round12[],5,FALSE), 0)</f>
        <v>0</v>
      </c>
      <c r="P54" s="4">
        <f>IFERROR(VLOOKUP($A54,Round13[],5,FALSE), 0)</f>
        <v>0</v>
      </c>
      <c r="Q54" s="4">
        <f>IFERROR(VLOOKUP($A54,Round14[],5,FALSE), 0)</f>
        <v>0</v>
      </c>
      <c r="R54" s="4">
        <f>IFERROR(VLOOKUP($A54,Round15[],5,FALSE), 0)</f>
        <v>0</v>
      </c>
      <c r="S54" s="4">
        <f>IFERROR(VLOOKUP($A54,Round16[],5,FALSE), 0)</f>
        <v>0</v>
      </c>
      <c r="T54" s="4">
        <f>IFERROR(VLOOKUP($A54,Round17[],5,FALSE), 0)</f>
        <v>0</v>
      </c>
      <c r="U54" s="4">
        <f>IFERROR(VLOOKUP($A54,Round18[],5,FALSE), 0)</f>
        <v>0</v>
      </c>
      <c r="V54" s="4">
        <f>IFERROR(VLOOKUP($A54,Round19[],5,FALSE), 0)</f>
        <v>0</v>
      </c>
      <c r="W54" s="4">
        <f>IFERROR(VLOOKUP($A54,Round20[],5,FALSE), 0)</f>
        <v>0</v>
      </c>
      <c r="X54" s="4">
        <f>IFERROR(VLOOKUP($A54,Round21[],5,FALSE), 0)</f>
        <v>0</v>
      </c>
      <c r="Y54" s="4">
        <f>IFERROR(VLOOKUP($A54,Round22[],5,FALSE), 0)</f>
        <v>0</v>
      </c>
      <c r="Z54" s="4">
        <f>IFERROR(VLOOKUP($A54,Round23[],5,FALSE), 0)</f>
        <v>0</v>
      </c>
      <c r="AA54" s="4">
        <f>IFERROR(VLOOKUP($A54,Round24[],5,FALSE), 0)</f>
        <v>0</v>
      </c>
      <c r="AB54" s="4">
        <f>IFERROR(VLOOKUP($A54,Round25[],5,FALSE), 0)</f>
        <v>0</v>
      </c>
      <c r="AC54" s="4">
        <f>IFERROR(VLOOKUP($A54,Round26[],5,FALSE), 0)</f>
        <v>0</v>
      </c>
      <c r="AD54" s="4">
        <f>IFERROR(VLOOKUP($A54,Round27[],5,FALSE), 0)</f>
        <v>0</v>
      </c>
      <c r="AE54" s="4">
        <f>IFERROR(VLOOKUP($A54,Round28[],5,FALSE), 0)</f>
        <v>0</v>
      </c>
      <c r="AF54" s="4">
        <f>IFERROR(VLOOKUP($A54,Round29[],5,FALSE), 0)</f>
        <v>0</v>
      </c>
      <c r="AG54" s="4">
        <f>IFERROR(VLOOKUP($A54,Round30[],5,FALSE), 0)</f>
        <v>0</v>
      </c>
      <c r="AH54" s="4">
        <f>IFERROR(VLOOKUP($A54,Round31[],5,FALSE), 0)</f>
        <v>0</v>
      </c>
      <c r="AI54" s="4">
        <f>IFERROR(VLOOKUP($A54,Round32[],5,FALSE), 0)</f>
        <v>0</v>
      </c>
      <c r="AJ54" s="4">
        <f>IFERROR(VLOOKUP($A54,Round33[],5,FALSE), 0)</f>
        <v>0</v>
      </c>
      <c r="AK54" s="4">
        <f>IFERROR(VLOOKUP($A54,Round34[],5,FALSE), 0)</f>
        <v>0</v>
      </c>
      <c r="AL54" s="4">
        <f>IFERROR(VLOOKUP($A54,Round35[],5,FALSE), 0)</f>
        <v>0</v>
      </c>
      <c r="AM54" s="4">
        <f>IFERROR(VLOOKUP($A54,Round36[],5,FALSE), 0)</f>
        <v>0</v>
      </c>
      <c r="AN54" s="4">
        <f>IFERROR(VLOOKUP($A54,Round37[],5,FALSE), 0)</f>
        <v>0</v>
      </c>
      <c r="AO54" s="4">
        <f>IFERROR(VLOOKUP($A54,Round38[],5,FALSE), 0)</f>
        <v>0</v>
      </c>
      <c r="AP54" s="4">
        <f>IFERROR(VLOOKUP($A54,Round39[],5,FALSE), 0)</f>
        <v>0</v>
      </c>
      <c r="AQ54" s="4">
        <f>IFERROR(VLOOKUP($A54,Round40[],5,FALSE), 0)</f>
        <v>0</v>
      </c>
      <c r="AR54" s="4">
        <f>IFERROR(VLOOKUP($A54,Round41[],5,FALSE), 0)</f>
        <v>0</v>
      </c>
      <c r="AS54" s="4">
        <f>IFERROR(VLOOKUP($A54,Round42[],5,FALSE), 0)</f>
        <v>0</v>
      </c>
      <c r="AT54" s="4">
        <f>IFERROR(VLOOKUP($A54,Round43[],5,FALSE), 0)</f>
        <v>0</v>
      </c>
      <c r="AU54" s="4">
        <f>IFERROR(VLOOKUP($A54,Round44[],5,FALSE), 0)</f>
        <v>0</v>
      </c>
      <c r="AV54" s="4">
        <f>IFERROR(VLOOKUP($A54,Round45[],5,FALSE), 0)</f>
        <v>0</v>
      </c>
      <c r="AW54" s="4">
        <f>IFERROR(VLOOKUP($A54,Round46[],5,FALSE), 0)</f>
        <v>0</v>
      </c>
      <c r="AX54" s="4">
        <f>IFERROR(VLOOKUP($A54,Round47[],5,FALSE), 0)</f>
        <v>0</v>
      </c>
      <c r="AY54" s="4">
        <f>IFERROR(VLOOKUP($A54,Round48[],5,FALSE), 0)</f>
        <v>0</v>
      </c>
      <c r="AZ54" s="4">
        <f>IFERROR(VLOOKUP($A54,Round49[],5,FALSE), 0)</f>
        <v>0</v>
      </c>
      <c r="BA54" s="4">
        <f>IFERROR(VLOOKUP($A54,Round50[],5,FALSE), 0)</f>
        <v>0</v>
      </c>
      <c r="BB54" s="4">
        <f>IFERROR(VLOOKUP($A54,Round51[],5,FALSE), 0)</f>
        <v>0</v>
      </c>
      <c r="BC54" s="4">
        <f>IFERROR(VLOOKUP($A54,Round52[],5,FALSE), 0)</f>
        <v>0</v>
      </c>
      <c r="BD54" s="4">
        <f>IFERROR(VLOOKUP($A54,Round53[],5,FALSE), 0)</f>
        <v>0</v>
      </c>
      <c r="BE54" s="4">
        <f>IFERROR(VLOOKUP($A54,Round54[],5,FALSE), 0)</f>
        <v>0</v>
      </c>
      <c r="BF54" s="4">
        <f>IFERROR(VLOOKUP($A54,Round55[],5,FALSE), 0)</f>
        <v>0</v>
      </c>
      <c r="BG54" s="4">
        <f>IFERROR(VLOOKUP($A54,Round56[],5,FALSE), 0)</f>
        <v>0</v>
      </c>
      <c r="BH54" s="4">
        <f>IFERROR(VLOOKUP($A54,Round57[],5,FALSE), 0)</f>
        <v>0</v>
      </c>
      <c r="BI54" s="4">
        <f>IFERROR(VLOOKUP($A54,Round58[],5,FALSE), 0)</f>
        <v>0</v>
      </c>
      <c r="BJ54" s="4">
        <f>IFERROR(VLOOKUP($A54,Round59[],5,FALSE), 0)</f>
        <v>0</v>
      </c>
      <c r="BK54" s="4">
        <f>IFERROR(VLOOKUP($A54,Round60[],5,FALSE), 0)</f>
        <v>0</v>
      </c>
    </row>
    <row r="55" spans="1:63" ht="22.5" x14ac:dyDescent="0.25">
      <c r="A55" s="1">
        <v>3564</v>
      </c>
      <c r="B55" s="5" t="s">
        <v>135</v>
      </c>
      <c r="C55" s="7">
        <f xml:space="preserve"> SUM(TotalPoints[[#This Row],[دور 1]:[دور 60]])</f>
        <v>3</v>
      </c>
      <c r="D55" s="4">
        <f>IFERROR(VLOOKUP($A55,Round01[],5,FALSE), 0)</f>
        <v>2</v>
      </c>
      <c r="E55" s="4">
        <f>IFERROR(VLOOKUP($A55,Round02[],5,FALSE), 0)</f>
        <v>0</v>
      </c>
      <c r="F55" s="4">
        <f>IFERROR(VLOOKUP($A55,Round03[],5,FALSE), 0)</f>
        <v>1</v>
      </c>
      <c r="G55" s="4">
        <f>IFERROR(VLOOKUP($A55,Round04[],5,FALSE), 0)</f>
        <v>0</v>
      </c>
      <c r="H55" s="4">
        <f>IFERROR(VLOOKUP($A55,Round05[],5,FALSE), 0)</f>
        <v>0</v>
      </c>
      <c r="I55" s="4">
        <f>IFERROR(VLOOKUP($A55,Round06[],5,FALSE), 0)</f>
        <v>0</v>
      </c>
      <c r="J55" s="4">
        <f>IFERROR(VLOOKUP($A55,Round07[],5,FALSE), 0)</f>
        <v>0</v>
      </c>
      <c r="K55" s="4">
        <f>IFERROR(VLOOKUP($A55,Round08[],5,FALSE), 0)</f>
        <v>0</v>
      </c>
      <c r="L55" s="4">
        <f>IFERROR(VLOOKUP($A55,Round09[],5,FALSE), 0)</f>
        <v>0</v>
      </c>
      <c r="M55" s="4">
        <f>IFERROR(VLOOKUP($A55,Round10[],5,FALSE), 0)</f>
        <v>0</v>
      </c>
      <c r="N55" s="4">
        <f>IFERROR(VLOOKUP($A55,Round11[],5,FALSE), 0)</f>
        <v>0</v>
      </c>
      <c r="O55" s="4">
        <f>IFERROR(VLOOKUP($A55,Round12[],5,FALSE), 0)</f>
        <v>0</v>
      </c>
      <c r="P55" s="4">
        <f>IFERROR(VLOOKUP($A55,Round13[],5,FALSE), 0)</f>
        <v>0</v>
      </c>
      <c r="Q55" s="4">
        <f>IFERROR(VLOOKUP($A55,Round14[],5,FALSE), 0)</f>
        <v>0</v>
      </c>
      <c r="R55" s="4">
        <f>IFERROR(VLOOKUP($A55,Round15[],5,FALSE), 0)</f>
        <v>0</v>
      </c>
      <c r="S55" s="4">
        <f>IFERROR(VLOOKUP($A55,Round16[],5,FALSE), 0)</f>
        <v>0</v>
      </c>
      <c r="T55" s="4">
        <f>IFERROR(VLOOKUP($A55,Round17[],5,FALSE), 0)</f>
        <v>0</v>
      </c>
      <c r="U55" s="4">
        <f>IFERROR(VLOOKUP($A55,Round18[],5,FALSE), 0)</f>
        <v>0</v>
      </c>
      <c r="V55" s="4">
        <f>IFERROR(VLOOKUP($A55,Round19[],5,FALSE), 0)</f>
        <v>0</v>
      </c>
      <c r="W55" s="4">
        <f>IFERROR(VLOOKUP($A55,Round20[],5,FALSE), 0)</f>
        <v>0</v>
      </c>
      <c r="X55" s="4">
        <f>IFERROR(VLOOKUP($A55,Round21[],5,FALSE), 0)</f>
        <v>0</v>
      </c>
      <c r="Y55" s="4">
        <f>IFERROR(VLOOKUP($A55,Round22[],5,FALSE), 0)</f>
        <v>0</v>
      </c>
      <c r="Z55" s="4">
        <f>IFERROR(VLOOKUP($A55,Round23[],5,FALSE), 0)</f>
        <v>0</v>
      </c>
      <c r="AA55" s="4">
        <f>IFERROR(VLOOKUP($A55,Round24[],5,FALSE), 0)</f>
        <v>0</v>
      </c>
      <c r="AB55" s="4">
        <f>IFERROR(VLOOKUP($A55,Round25[],5,FALSE), 0)</f>
        <v>0</v>
      </c>
      <c r="AC55" s="4">
        <f>IFERROR(VLOOKUP($A55,Round26[],5,FALSE), 0)</f>
        <v>0</v>
      </c>
      <c r="AD55" s="4">
        <f>IFERROR(VLOOKUP($A55,Round27[],5,FALSE), 0)</f>
        <v>0</v>
      </c>
      <c r="AE55" s="4">
        <f>IFERROR(VLOOKUP($A55,Round28[],5,FALSE), 0)</f>
        <v>0</v>
      </c>
      <c r="AF55" s="4">
        <f>IFERROR(VLOOKUP($A55,Round29[],5,FALSE), 0)</f>
        <v>0</v>
      </c>
      <c r="AG55" s="4">
        <f>IFERROR(VLOOKUP($A55,Round30[],5,FALSE), 0)</f>
        <v>0</v>
      </c>
      <c r="AH55" s="4">
        <f>IFERROR(VLOOKUP($A55,Round31[],5,FALSE), 0)</f>
        <v>0</v>
      </c>
      <c r="AI55" s="4">
        <f>IFERROR(VLOOKUP($A55,Round32[],5,FALSE), 0)</f>
        <v>0</v>
      </c>
      <c r="AJ55" s="4">
        <f>IFERROR(VLOOKUP($A55,Round33[],5,FALSE), 0)</f>
        <v>0</v>
      </c>
      <c r="AK55" s="4">
        <f>IFERROR(VLOOKUP($A55,Round34[],5,FALSE), 0)</f>
        <v>0</v>
      </c>
      <c r="AL55" s="4">
        <f>IFERROR(VLOOKUP($A55,Round35[],5,FALSE), 0)</f>
        <v>0</v>
      </c>
      <c r="AM55" s="4">
        <f>IFERROR(VLOOKUP($A55,Round36[],5,FALSE), 0)</f>
        <v>0</v>
      </c>
      <c r="AN55" s="4">
        <f>IFERROR(VLOOKUP($A55,Round37[],5,FALSE), 0)</f>
        <v>0</v>
      </c>
      <c r="AO55" s="4">
        <f>IFERROR(VLOOKUP($A55,Round38[],5,FALSE), 0)</f>
        <v>0</v>
      </c>
      <c r="AP55" s="4">
        <f>IFERROR(VLOOKUP($A55,Round39[],5,FALSE), 0)</f>
        <v>0</v>
      </c>
      <c r="AQ55" s="4">
        <f>IFERROR(VLOOKUP($A55,Round40[],5,FALSE), 0)</f>
        <v>0</v>
      </c>
      <c r="AR55" s="4">
        <f>IFERROR(VLOOKUP($A55,Round41[],5,FALSE), 0)</f>
        <v>0</v>
      </c>
      <c r="AS55" s="4">
        <f>IFERROR(VLOOKUP($A55,Round42[],5,FALSE), 0)</f>
        <v>0</v>
      </c>
      <c r="AT55" s="4">
        <f>IFERROR(VLOOKUP($A55,Round43[],5,FALSE), 0)</f>
        <v>0</v>
      </c>
      <c r="AU55" s="4">
        <f>IFERROR(VLOOKUP($A55,Round44[],5,FALSE), 0)</f>
        <v>0</v>
      </c>
      <c r="AV55" s="4">
        <f>IFERROR(VLOOKUP($A55,Round45[],5,FALSE), 0)</f>
        <v>0</v>
      </c>
      <c r="AW55" s="4">
        <f>IFERROR(VLOOKUP($A55,Round46[],5,FALSE), 0)</f>
        <v>0</v>
      </c>
      <c r="AX55" s="4">
        <f>IFERROR(VLOOKUP($A55,Round47[],5,FALSE), 0)</f>
        <v>0</v>
      </c>
      <c r="AY55" s="4">
        <f>IFERROR(VLOOKUP($A55,Round48[],5,FALSE), 0)</f>
        <v>0</v>
      </c>
      <c r="AZ55" s="4">
        <f>IFERROR(VLOOKUP($A55,Round49[],5,FALSE), 0)</f>
        <v>0</v>
      </c>
      <c r="BA55" s="4">
        <f>IFERROR(VLOOKUP($A55,Round50[],5,FALSE), 0)</f>
        <v>0</v>
      </c>
      <c r="BB55" s="4">
        <f>IFERROR(VLOOKUP($A55,Round51[],5,FALSE), 0)</f>
        <v>0</v>
      </c>
      <c r="BC55" s="4">
        <f>IFERROR(VLOOKUP($A55,Round52[],5,FALSE), 0)</f>
        <v>0</v>
      </c>
      <c r="BD55" s="4">
        <f>IFERROR(VLOOKUP($A55,Round53[],5,FALSE), 0)</f>
        <v>0</v>
      </c>
      <c r="BE55" s="4">
        <f>IFERROR(VLOOKUP($A55,Round54[],5,FALSE), 0)</f>
        <v>0</v>
      </c>
      <c r="BF55" s="4">
        <f>IFERROR(VLOOKUP($A55,Round55[],5,FALSE), 0)</f>
        <v>0</v>
      </c>
      <c r="BG55" s="4">
        <f>IFERROR(VLOOKUP($A55,Round56[],5,FALSE), 0)</f>
        <v>0</v>
      </c>
      <c r="BH55" s="4">
        <f>IFERROR(VLOOKUP($A55,Round57[],5,FALSE), 0)</f>
        <v>0</v>
      </c>
      <c r="BI55" s="4">
        <f>IFERROR(VLOOKUP($A55,Round58[],5,FALSE), 0)</f>
        <v>0</v>
      </c>
      <c r="BJ55" s="4">
        <f>IFERROR(VLOOKUP($A55,Round59[],5,FALSE), 0)</f>
        <v>0</v>
      </c>
      <c r="BK55" s="4">
        <f>IFERROR(VLOOKUP($A55,Round60[],5,FALSE), 0)</f>
        <v>0</v>
      </c>
    </row>
    <row r="56" spans="1:63" ht="22.5" x14ac:dyDescent="0.25">
      <c r="A56" s="1">
        <v>29571</v>
      </c>
      <c r="B56" s="5" t="s">
        <v>123</v>
      </c>
      <c r="C56" s="7">
        <f xml:space="preserve"> SUM(TotalPoints[[#This Row],[دور 1]:[دور 60]])</f>
        <v>3</v>
      </c>
      <c r="D56" s="4">
        <f>IFERROR(VLOOKUP($A56,Round01[],5,FALSE), 0)</f>
        <v>1</v>
      </c>
      <c r="E56" s="4">
        <f>IFERROR(VLOOKUP($A56,Round02[],5,FALSE), 0)</f>
        <v>0</v>
      </c>
      <c r="F56" s="4">
        <f>IFERROR(VLOOKUP($A56,Round03[],5,FALSE), 0)</f>
        <v>2</v>
      </c>
      <c r="G56" s="4">
        <f>IFERROR(VLOOKUP($A56,Round04[],5,FALSE), 0)</f>
        <v>0</v>
      </c>
      <c r="H56" s="4">
        <f>IFERROR(VLOOKUP($A56,Round05[],5,FALSE), 0)</f>
        <v>0</v>
      </c>
      <c r="I56" s="4">
        <f>IFERROR(VLOOKUP($A56,Round06[],5,FALSE), 0)</f>
        <v>0</v>
      </c>
      <c r="J56" s="4">
        <f>IFERROR(VLOOKUP($A56,Round07[],5,FALSE), 0)</f>
        <v>0</v>
      </c>
      <c r="K56" s="4">
        <f>IFERROR(VLOOKUP($A56,Round08[],5,FALSE), 0)</f>
        <v>0</v>
      </c>
      <c r="L56" s="4">
        <f>IFERROR(VLOOKUP($A56,Round09[],5,FALSE), 0)</f>
        <v>0</v>
      </c>
      <c r="M56" s="4">
        <f>IFERROR(VLOOKUP($A56,Round10[],5,FALSE), 0)</f>
        <v>0</v>
      </c>
      <c r="N56" s="4">
        <f>IFERROR(VLOOKUP($A56,Round11[],5,FALSE), 0)</f>
        <v>0</v>
      </c>
      <c r="O56" s="4">
        <f>IFERROR(VLOOKUP($A56,Round12[],5,FALSE), 0)</f>
        <v>0</v>
      </c>
      <c r="P56" s="4">
        <f>IFERROR(VLOOKUP($A56,Round13[],5,FALSE), 0)</f>
        <v>0</v>
      </c>
      <c r="Q56" s="4">
        <f>IFERROR(VLOOKUP($A56,Round14[],5,FALSE), 0)</f>
        <v>0</v>
      </c>
      <c r="R56" s="4">
        <f>IFERROR(VLOOKUP($A56,Round15[],5,FALSE), 0)</f>
        <v>0</v>
      </c>
      <c r="S56" s="4">
        <f>IFERROR(VLOOKUP($A56,Round16[],5,FALSE), 0)</f>
        <v>0</v>
      </c>
      <c r="T56" s="4">
        <f>IFERROR(VLOOKUP($A56,Round17[],5,FALSE), 0)</f>
        <v>0</v>
      </c>
      <c r="U56" s="4">
        <f>IFERROR(VLOOKUP($A56,Round18[],5,FALSE), 0)</f>
        <v>0</v>
      </c>
      <c r="V56" s="4">
        <f>IFERROR(VLOOKUP($A56,Round19[],5,FALSE), 0)</f>
        <v>0</v>
      </c>
      <c r="W56" s="4">
        <f>IFERROR(VLOOKUP($A56,Round20[],5,FALSE), 0)</f>
        <v>0</v>
      </c>
      <c r="X56" s="4">
        <f>IFERROR(VLOOKUP($A56,Round21[],5,FALSE), 0)</f>
        <v>0</v>
      </c>
      <c r="Y56" s="4">
        <f>IFERROR(VLOOKUP($A56,Round22[],5,FALSE), 0)</f>
        <v>0</v>
      </c>
      <c r="Z56" s="4">
        <f>IFERROR(VLOOKUP($A56,Round23[],5,FALSE), 0)</f>
        <v>0</v>
      </c>
      <c r="AA56" s="4">
        <f>IFERROR(VLOOKUP($A56,Round24[],5,FALSE), 0)</f>
        <v>0</v>
      </c>
      <c r="AB56" s="4">
        <f>IFERROR(VLOOKUP($A56,Round25[],5,FALSE), 0)</f>
        <v>0</v>
      </c>
      <c r="AC56" s="4">
        <f>IFERROR(VLOOKUP($A56,Round26[],5,FALSE), 0)</f>
        <v>0</v>
      </c>
      <c r="AD56" s="4">
        <f>IFERROR(VLOOKUP($A56,Round27[],5,FALSE), 0)</f>
        <v>0</v>
      </c>
      <c r="AE56" s="4">
        <f>IFERROR(VLOOKUP($A56,Round28[],5,FALSE), 0)</f>
        <v>0</v>
      </c>
      <c r="AF56" s="4">
        <f>IFERROR(VLOOKUP($A56,Round29[],5,FALSE), 0)</f>
        <v>0</v>
      </c>
      <c r="AG56" s="4">
        <f>IFERROR(VLOOKUP($A56,Round30[],5,FALSE), 0)</f>
        <v>0</v>
      </c>
      <c r="AH56" s="4">
        <f>IFERROR(VLOOKUP($A56,Round31[],5,FALSE), 0)</f>
        <v>0</v>
      </c>
      <c r="AI56" s="4">
        <f>IFERROR(VLOOKUP($A56,Round32[],5,FALSE), 0)</f>
        <v>0</v>
      </c>
      <c r="AJ56" s="4">
        <f>IFERROR(VLOOKUP($A56,Round33[],5,FALSE), 0)</f>
        <v>0</v>
      </c>
      <c r="AK56" s="4">
        <f>IFERROR(VLOOKUP($A56,Round34[],5,FALSE), 0)</f>
        <v>0</v>
      </c>
      <c r="AL56" s="4">
        <f>IFERROR(VLOOKUP($A56,Round35[],5,FALSE), 0)</f>
        <v>0</v>
      </c>
      <c r="AM56" s="4">
        <f>IFERROR(VLOOKUP($A56,Round36[],5,FALSE), 0)</f>
        <v>0</v>
      </c>
      <c r="AN56" s="4">
        <f>IFERROR(VLOOKUP($A56,Round37[],5,FALSE), 0)</f>
        <v>0</v>
      </c>
      <c r="AO56" s="4">
        <f>IFERROR(VLOOKUP($A56,Round38[],5,FALSE), 0)</f>
        <v>0</v>
      </c>
      <c r="AP56" s="4">
        <f>IFERROR(VLOOKUP($A56,Round39[],5,FALSE), 0)</f>
        <v>0</v>
      </c>
      <c r="AQ56" s="4">
        <f>IFERROR(VLOOKUP($A56,Round40[],5,FALSE), 0)</f>
        <v>0</v>
      </c>
      <c r="AR56" s="4">
        <f>IFERROR(VLOOKUP($A56,Round41[],5,FALSE), 0)</f>
        <v>0</v>
      </c>
      <c r="AS56" s="4">
        <f>IFERROR(VLOOKUP($A56,Round42[],5,FALSE), 0)</f>
        <v>0</v>
      </c>
      <c r="AT56" s="4">
        <f>IFERROR(VLOOKUP($A56,Round43[],5,FALSE), 0)</f>
        <v>0</v>
      </c>
      <c r="AU56" s="4">
        <f>IFERROR(VLOOKUP($A56,Round44[],5,FALSE), 0)</f>
        <v>0</v>
      </c>
      <c r="AV56" s="4">
        <f>IFERROR(VLOOKUP($A56,Round45[],5,FALSE), 0)</f>
        <v>0</v>
      </c>
      <c r="AW56" s="4">
        <f>IFERROR(VLOOKUP($A56,Round46[],5,FALSE), 0)</f>
        <v>0</v>
      </c>
      <c r="AX56" s="4">
        <f>IFERROR(VLOOKUP($A56,Round47[],5,FALSE), 0)</f>
        <v>0</v>
      </c>
      <c r="AY56" s="4">
        <f>IFERROR(VLOOKUP($A56,Round48[],5,FALSE), 0)</f>
        <v>0</v>
      </c>
      <c r="AZ56" s="4">
        <f>IFERROR(VLOOKUP($A56,Round49[],5,FALSE), 0)</f>
        <v>0</v>
      </c>
      <c r="BA56" s="4">
        <f>IFERROR(VLOOKUP($A56,Round50[],5,FALSE), 0)</f>
        <v>0</v>
      </c>
      <c r="BB56" s="4">
        <f>IFERROR(VLOOKUP($A56,Round51[],5,FALSE), 0)</f>
        <v>0</v>
      </c>
      <c r="BC56" s="4">
        <f>IFERROR(VLOOKUP($A56,Round52[],5,FALSE), 0)</f>
        <v>0</v>
      </c>
      <c r="BD56" s="4">
        <f>IFERROR(VLOOKUP($A56,Round53[],5,FALSE), 0)</f>
        <v>0</v>
      </c>
      <c r="BE56" s="4">
        <f>IFERROR(VLOOKUP($A56,Round54[],5,FALSE), 0)</f>
        <v>0</v>
      </c>
      <c r="BF56" s="4">
        <f>IFERROR(VLOOKUP($A56,Round55[],5,FALSE), 0)</f>
        <v>0</v>
      </c>
      <c r="BG56" s="4">
        <f>IFERROR(VLOOKUP($A56,Round56[],5,FALSE), 0)</f>
        <v>0</v>
      </c>
      <c r="BH56" s="4">
        <f>IFERROR(VLOOKUP($A56,Round57[],5,FALSE), 0)</f>
        <v>0</v>
      </c>
      <c r="BI56" s="4">
        <f>IFERROR(VLOOKUP($A56,Round58[],5,FALSE), 0)</f>
        <v>0</v>
      </c>
      <c r="BJ56" s="4">
        <f>IFERROR(VLOOKUP($A56,Round59[],5,FALSE), 0)</f>
        <v>0</v>
      </c>
      <c r="BK56" s="4">
        <f>IFERROR(VLOOKUP($A56,Round60[],5,FALSE), 0)</f>
        <v>0</v>
      </c>
    </row>
    <row r="57" spans="1:63" ht="22.5" x14ac:dyDescent="0.25">
      <c r="A57" s="1">
        <v>29543</v>
      </c>
      <c r="B57" s="5" t="s">
        <v>112</v>
      </c>
      <c r="C57" s="7">
        <f xml:space="preserve"> SUM(TotalPoints[[#This Row],[دور 1]:[دور 60]])</f>
        <v>3</v>
      </c>
      <c r="D57" s="4">
        <f>IFERROR(VLOOKUP($A57,Round01[],5,FALSE), 0)</f>
        <v>1</v>
      </c>
      <c r="E57" s="4">
        <f>IFERROR(VLOOKUP($A57,Round02[],5,FALSE), 0)</f>
        <v>0</v>
      </c>
      <c r="F57" s="4">
        <f>IFERROR(VLOOKUP($A57,Round03[],5,FALSE), 0)</f>
        <v>2</v>
      </c>
      <c r="G57" s="4">
        <f>IFERROR(VLOOKUP($A57,Round04[],5,FALSE), 0)</f>
        <v>0</v>
      </c>
      <c r="H57" s="4">
        <f>IFERROR(VLOOKUP($A57,Round05[],5,FALSE), 0)</f>
        <v>0</v>
      </c>
      <c r="I57" s="4">
        <f>IFERROR(VLOOKUP($A57,Round06[],5,FALSE), 0)</f>
        <v>0</v>
      </c>
      <c r="J57" s="4">
        <f>IFERROR(VLOOKUP($A57,Round07[],5,FALSE), 0)</f>
        <v>0</v>
      </c>
      <c r="K57" s="4">
        <f>IFERROR(VLOOKUP($A57,Round08[],5,FALSE), 0)</f>
        <v>0</v>
      </c>
      <c r="L57" s="4">
        <f>IFERROR(VLOOKUP($A57,Round09[],5,FALSE), 0)</f>
        <v>0</v>
      </c>
      <c r="M57" s="4">
        <f>IFERROR(VLOOKUP($A57,Round10[],5,FALSE), 0)</f>
        <v>0</v>
      </c>
      <c r="N57" s="4">
        <f>IFERROR(VLOOKUP($A57,Round11[],5,FALSE), 0)</f>
        <v>0</v>
      </c>
      <c r="O57" s="4">
        <f>IFERROR(VLOOKUP($A57,Round12[],5,FALSE), 0)</f>
        <v>0</v>
      </c>
      <c r="P57" s="4">
        <f>IFERROR(VLOOKUP($A57,Round13[],5,FALSE), 0)</f>
        <v>0</v>
      </c>
      <c r="Q57" s="4">
        <f>IFERROR(VLOOKUP($A57,Round14[],5,FALSE), 0)</f>
        <v>0</v>
      </c>
      <c r="R57" s="4">
        <f>IFERROR(VLOOKUP($A57,Round15[],5,FALSE), 0)</f>
        <v>0</v>
      </c>
      <c r="S57" s="4">
        <f>IFERROR(VLOOKUP($A57,Round16[],5,FALSE), 0)</f>
        <v>0</v>
      </c>
      <c r="T57" s="4">
        <f>IFERROR(VLOOKUP($A57,Round17[],5,FALSE), 0)</f>
        <v>0</v>
      </c>
      <c r="U57" s="4">
        <f>IFERROR(VLOOKUP($A57,Round18[],5,FALSE), 0)</f>
        <v>0</v>
      </c>
      <c r="V57" s="4">
        <f>IFERROR(VLOOKUP($A57,Round19[],5,FALSE), 0)</f>
        <v>0</v>
      </c>
      <c r="W57" s="4">
        <f>IFERROR(VLOOKUP($A57,Round20[],5,FALSE), 0)</f>
        <v>0</v>
      </c>
      <c r="X57" s="4">
        <f>IFERROR(VLOOKUP($A57,Round21[],5,FALSE), 0)</f>
        <v>0</v>
      </c>
      <c r="Y57" s="4">
        <f>IFERROR(VLOOKUP($A57,Round22[],5,FALSE), 0)</f>
        <v>0</v>
      </c>
      <c r="Z57" s="4">
        <f>IFERROR(VLOOKUP($A57,Round23[],5,FALSE), 0)</f>
        <v>0</v>
      </c>
      <c r="AA57" s="4">
        <f>IFERROR(VLOOKUP($A57,Round24[],5,FALSE), 0)</f>
        <v>0</v>
      </c>
      <c r="AB57" s="4">
        <f>IFERROR(VLOOKUP($A57,Round25[],5,FALSE), 0)</f>
        <v>0</v>
      </c>
      <c r="AC57" s="4">
        <f>IFERROR(VLOOKUP($A57,Round26[],5,FALSE), 0)</f>
        <v>0</v>
      </c>
      <c r="AD57" s="4">
        <f>IFERROR(VLOOKUP($A57,Round27[],5,FALSE), 0)</f>
        <v>0</v>
      </c>
      <c r="AE57" s="4">
        <f>IFERROR(VLOOKUP($A57,Round28[],5,FALSE), 0)</f>
        <v>0</v>
      </c>
      <c r="AF57" s="4">
        <f>IFERROR(VLOOKUP($A57,Round29[],5,FALSE), 0)</f>
        <v>0</v>
      </c>
      <c r="AG57" s="4">
        <f>IFERROR(VLOOKUP($A57,Round30[],5,FALSE), 0)</f>
        <v>0</v>
      </c>
      <c r="AH57" s="4">
        <f>IFERROR(VLOOKUP($A57,Round31[],5,FALSE), 0)</f>
        <v>0</v>
      </c>
      <c r="AI57" s="4">
        <f>IFERROR(VLOOKUP($A57,Round32[],5,FALSE), 0)</f>
        <v>0</v>
      </c>
      <c r="AJ57" s="4">
        <f>IFERROR(VLOOKUP($A57,Round33[],5,FALSE), 0)</f>
        <v>0</v>
      </c>
      <c r="AK57" s="4">
        <f>IFERROR(VLOOKUP($A57,Round34[],5,FALSE), 0)</f>
        <v>0</v>
      </c>
      <c r="AL57" s="4">
        <f>IFERROR(VLOOKUP($A57,Round35[],5,FALSE), 0)</f>
        <v>0</v>
      </c>
      <c r="AM57" s="4">
        <f>IFERROR(VLOOKUP($A57,Round36[],5,FALSE), 0)</f>
        <v>0</v>
      </c>
      <c r="AN57" s="4">
        <f>IFERROR(VLOOKUP($A57,Round37[],5,FALSE), 0)</f>
        <v>0</v>
      </c>
      <c r="AO57" s="4">
        <f>IFERROR(VLOOKUP($A57,Round38[],5,FALSE), 0)</f>
        <v>0</v>
      </c>
      <c r="AP57" s="4">
        <f>IFERROR(VLOOKUP($A57,Round39[],5,FALSE), 0)</f>
        <v>0</v>
      </c>
      <c r="AQ57" s="4">
        <f>IFERROR(VLOOKUP($A57,Round40[],5,FALSE), 0)</f>
        <v>0</v>
      </c>
      <c r="AR57" s="4">
        <f>IFERROR(VLOOKUP($A57,Round41[],5,FALSE), 0)</f>
        <v>0</v>
      </c>
      <c r="AS57" s="4">
        <f>IFERROR(VLOOKUP($A57,Round42[],5,FALSE), 0)</f>
        <v>0</v>
      </c>
      <c r="AT57" s="4">
        <f>IFERROR(VLOOKUP($A57,Round43[],5,FALSE), 0)</f>
        <v>0</v>
      </c>
      <c r="AU57" s="4">
        <f>IFERROR(VLOOKUP($A57,Round44[],5,FALSE), 0)</f>
        <v>0</v>
      </c>
      <c r="AV57" s="4">
        <f>IFERROR(VLOOKUP($A57,Round45[],5,FALSE), 0)</f>
        <v>0</v>
      </c>
      <c r="AW57" s="4">
        <f>IFERROR(VLOOKUP($A57,Round46[],5,FALSE), 0)</f>
        <v>0</v>
      </c>
      <c r="AX57" s="4">
        <f>IFERROR(VLOOKUP($A57,Round47[],5,FALSE), 0)</f>
        <v>0</v>
      </c>
      <c r="AY57" s="4">
        <f>IFERROR(VLOOKUP($A57,Round48[],5,FALSE), 0)</f>
        <v>0</v>
      </c>
      <c r="AZ57" s="4">
        <f>IFERROR(VLOOKUP($A57,Round49[],5,FALSE), 0)</f>
        <v>0</v>
      </c>
      <c r="BA57" s="4">
        <f>IFERROR(VLOOKUP($A57,Round50[],5,FALSE), 0)</f>
        <v>0</v>
      </c>
      <c r="BB57" s="4">
        <f>IFERROR(VLOOKUP($A57,Round51[],5,FALSE), 0)</f>
        <v>0</v>
      </c>
      <c r="BC57" s="4">
        <f>IFERROR(VLOOKUP($A57,Round52[],5,FALSE), 0)</f>
        <v>0</v>
      </c>
      <c r="BD57" s="4">
        <f>IFERROR(VLOOKUP($A57,Round53[],5,FALSE), 0)</f>
        <v>0</v>
      </c>
      <c r="BE57" s="4">
        <f>IFERROR(VLOOKUP($A57,Round54[],5,FALSE), 0)</f>
        <v>0</v>
      </c>
      <c r="BF57" s="4">
        <f>IFERROR(VLOOKUP($A57,Round55[],5,FALSE), 0)</f>
        <v>0</v>
      </c>
      <c r="BG57" s="4">
        <f>IFERROR(VLOOKUP($A57,Round56[],5,FALSE), 0)</f>
        <v>0</v>
      </c>
      <c r="BH57" s="4">
        <f>IFERROR(VLOOKUP($A57,Round57[],5,FALSE), 0)</f>
        <v>0</v>
      </c>
      <c r="BI57" s="4">
        <f>IFERROR(VLOOKUP($A57,Round58[],5,FALSE), 0)</f>
        <v>0</v>
      </c>
      <c r="BJ57" s="4">
        <f>IFERROR(VLOOKUP($A57,Round59[],5,FALSE), 0)</f>
        <v>0</v>
      </c>
      <c r="BK57" s="4">
        <f>IFERROR(VLOOKUP($A57,Round60[],5,FALSE), 0)</f>
        <v>0</v>
      </c>
    </row>
    <row r="58" spans="1:63" ht="22.5" x14ac:dyDescent="0.25">
      <c r="A58" s="1">
        <v>29587</v>
      </c>
      <c r="B58" s="5" t="s">
        <v>156</v>
      </c>
      <c r="C58" s="7">
        <f xml:space="preserve"> SUM(TotalPoints[[#This Row],[دور 1]:[دور 60]])</f>
        <v>2</v>
      </c>
      <c r="D58" s="4">
        <f>IFERROR(VLOOKUP($A58,Round01[],5,FALSE), 0)</f>
        <v>2</v>
      </c>
      <c r="E58" s="4">
        <f>IFERROR(VLOOKUP($A58,Round02[],5,FALSE), 0)</f>
        <v>0</v>
      </c>
      <c r="F58" s="4">
        <f>IFERROR(VLOOKUP($A58,Round03[],5,FALSE), 0)</f>
        <v>0</v>
      </c>
      <c r="G58" s="4">
        <f>IFERROR(VLOOKUP($A58,Round04[],5,FALSE), 0)</f>
        <v>0</v>
      </c>
      <c r="H58" s="4">
        <f>IFERROR(VLOOKUP($A58,Round05[],5,FALSE), 0)</f>
        <v>0</v>
      </c>
      <c r="I58" s="4">
        <f>IFERROR(VLOOKUP($A58,Round06[],5,FALSE), 0)</f>
        <v>0</v>
      </c>
      <c r="J58" s="4">
        <f>IFERROR(VLOOKUP($A58,Round07[],5,FALSE), 0)</f>
        <v>0</v>
      </c>
      <c r="K58" s="4">
        <f>IFERROR(VLOOKUP($A58,Round08[],5,FALSE), 0)</f>
        <v>0</v>
      </c>
      <c r="L58" s="4">
        <f>IFERROR(VLOOKUP($A58,Round09[],5,FALSE), 0)</f>
        <v>0</v>
      </c>
      <c r="M58" s="4">
        <f>IFERROR(VLOOKUP($A58,Round10[],5,FALSE), 0)</f>
        <v>0</v>
      </c>
      <c r="N58" s="4">
        <f>IFERROR(VLOOKUP($A58,Round11[],5,FALSE), 0)</f>
        <v>0</v>
      </c>
      <c r="O58" s="4">
        <f>IFERROR(VLOOKUP($A58,Round12[],5,FALSE), 0)</f>
        <v>0</v>
      </c>
      <c r="P58" s="4">
        <f>IFERROR(VLOOKUP($A58,Round13[],5,FALSE), 0)</f>
        <v>0</v>
      </c>
      <c r="Q58" s="4">
        <f>IFERROR(VLOOKUP($A58,Round14[],5,FALSE), 0)</f>
        <v>0</v>
      </c>
      <c r="R58" s="4">
        <f>IFERROR(VLOOKUP($A58,Round15[],5,FALSE), 0)</f>
        <v>0</v>
      </c>
      <c r="S58" s="4">
        <f>IFERROR(VLOOKUP($A58,Round16[],5,FALSE), 0)</f>
        <v>0</v>
      </c>
      <c r="T58" s="4">
        <f>IFERROR(VLOOKUP($A58,Round17[],5,FALSE), 0)</f>
        <v>0</v>
      </c>
      <c r="U58" s="4">
        <f>IFERROR(VLOOKUP($A58,Round18[],5,FALSE), 0)</f>
        <v>0</v>
      </c>
      <c r="V58" s="4">
        <f>IFERROR(VLOOKUP($A58,Round19[],5,FALSE), 0)</f>
        <v>0</v>
      </c>
      <c r="W58" s="4">
        <f>IFERROR(VLOOKUP($A58,Round20[],5,FALSE), 0)</f>
        <v>0</v>
      </c>
      <c r="X58" s="4">
        <f>IFERROR(VLOOKUP($A58,Round21[],5,FALSE), 0)</f>
        <v>0</v>
      </c>
      <c r="Y58" s="4">
        <f>IFERROR(VLOOKUP($A58,Round22[],5,FALSE), 0)</f>
        <v>0</v>
      </c>
      <c r="Z58" s="4">
        <f>IFERROR(VLOOKUP($A58,Round23[],5,FALSE), 0)</f>
        <v>0</v>
      </c>
      <c r="AA58" s="4">
        <f>IFERROR(VLOOKUP($A58,Round24[],5,FALSE), 0)</f>
        <v>0</v>
      </c>
      <c r="AB58" s="4">
        <f>IFERROR(VLOOKUP($A58,Round25[],5,FALSE), 0)</f>
        <v>0</v>
      </c>
      <c r="AC58" s="4">
        <f>IFERROR(VLOOKUP($A58,Round26[],5,FALSE), 0)</f>
        <v>0</v>
      </c>
      <c r="AD58" s="4">
        <f>IFERROR(VLOOKUP($A58,Round27[],5,FALSE), 0)</f>
        <v>0</v>
      </c>
      <c r="AE58" s="4">
        <f>IFERROR(VLOOKUP($A58,Round28[],5,FALSE), 0)</f>
        <v>0</v>
      </c>
      <c r="AF58" s="4">
        <f>IFERROR(VLOOKUP($A58,Round29[],5,FALSE), 0)</f>
        <v>0</v>
      </c>
      <c r="AG58" s="4">
        <f>IFERROR(VLOOKUP($A58,Round30[],5,FALSE), 0)</f>
        <v>0</v>
      </c>
      <c r="AH58" s="4">
        <f>IFERROR(VLOOKUP($A58,Round31[],5,FALSE), 0)</f>
        <v>0</v>
      </c>
      <c r="AI58" s="4">
        <f>IFERROR(VLOOKUP($A58,Round32[],5,FALSE), 0)</f>
        <v>0</v>
      </c>
      <c r="AJ58" s="4">
        <f>IFERROR(VLOOKUP($A58,Round33[],5,FALSE), 0)</f>
        <v>0</v>
      </c>
      <c r="AK58" s="4">
        <f>IFERROR(VLOOKUP($A58,Round34[],5,FALSE), 0)</f>
        <v>0</v>
      </c>
      <c r="AL58" s="4">
        <f>IFERROR(VLOOKUP($A58,Round35[],5,FALSE), 0)</f>
        <v>0</v>
      </c>
      <c r="AM58" s="4">
        <f>IFERROR(VLOOKUP($A58,Round36[],5,FALSE), 0)</f>
        <v>0</v>
      </c>
      <c r="AN58" s="4">
        <f>IFERROR(VLOOKUP($A58,Round37[],5,FALSE), 0)</f>
        <v>0</v>
      </c>
      <c r="AO58" s="4">
        <f>IFERROR(VLOOKUP($A58,Round38[],5,FALSE), 0)</f>
        <v>0</v>
      </c>
      <c r="AP58" s="4">
        <f>IFERROR(VLOOKUP($A58,Round39[],5,FALSE), 0)</f>
        <v>0</v>
      </c>
      <c r="AQ58" s="4">
        <f>IFERROR(VLOOKUP($A58,Round40[],5,FALSE), 0)</f>
        <v>0</v>
      </c>
      <c r="AR58" s="4">
        <f>IFERROR(VLOOKUP($A58,Round41[],5,FALSE), 0)</f>
        <v>0</v>
      </c>
      <c r="AS58" s="4">
        <f>IFERROR(VLOOKUP($A58,Round42[],5,FALSE), 0)</f>
        <v>0</v>
      </c>
      <c r="AT58" s="4">
        <f>IFERROR(VLOOKUP($A58,Round43[],5,FALSE), 0)</f>
        <v>0</v>
      </c>
      <c r="AU58" s="4">
        <f>IFERROR(VLOOKUP($A58,Round44[],5,FALSE), 0)</f>
        <v>0</v>
      </c>
      <c r="AV58" s="4">
        <f>IFERROR(VLOOKUP($A58,Round45[],5,FALSE), 0)</f>
        <v>0</v>
      </c>
      <c r="AW58" s="4">
        <f>IFERROR(VLOOKUP($A58,Round46[],5,FALSE), 0)</f>
        <v>0</v>
      </c>
      <c r="AX58" s="4">
        <f>IFERROR(VLOOKUP($A58,Round47[],5,FALSE), 0)</f>
        <v>0</v>
      </c>
      <c r="AY58" s="4">
        <f>IFERROR(VLOOKUP($A58,Round48[],5,FALSE), 0)</f>
        <v>0</v>
      </c>
      <c r="AZ58" s="4">
        <f>IFERROR(VLOOKUP($A58,Round49[],5,FALSE), 0)</f>
        <v>0</v>
      </c>
      <c r="BA58" s="4">
        <f>IFERROR(VLOOKUP($A58,Round50[],5,FALSE), 0)</f>
        <v>0</v>
      </c>
      <c r="BB58" s="4">
        <f>IFERROR(VLOOKUP($A58,Round51[],5,FALSE), 0)</f>
        <v>0</v>
      </c>
      <c r="BC58" s="4">
        <f>IFERROR(VLOOKUP($A58,Round52[],5,FALSE), 0)</f>
        <v>0</v>
      </c>
      <c r="BD58" s="4">
        <f>IFERROR(VLOOKUP($A58,Round53[],5,FALSE), 0)</f>
        <v>0</v>
      </c>
      <c r="BE58" s="4">
        <f>IFERROR(VLOOKUP($A58,Round54[],5,FALSE), 0)</f>
        <v>0</v>
      </c>
      <c r="BF58" s="4">
        <f>IFERROR(VLOOKUP($A58,Round55[],5,FALSE), 0)</f>
        <v>0</v>
      </c>
      <c r="BG58" s="4">
        <f>IFERROR(VLOOKUP($A58,Round56[],5,FALSE), 0)</f>
        <v>0</v>
      </c>
      <c r="BH58" s="4">
        <f>IFERROR(VLOOKUP($A58,Round57[],5,FALSE), 0)</f>
        <v>0</v>
      </c>
      <c r="BI58" s="4">
        <f>IFERROR(VLOOKUP($A58,Round58[],5,FALSE), 0)</f>
        <v>0</v>
      </c>
      <c r="BJ58" s="4">
        <f>IFERROR(VLOOKUP($A58,Round59[],5,FALSE), 0)</f>
        <v>0</v>
      </c>
      <c r="BK58" s="4">
        <f>IFERROR(VLOOKUP($A58,Round60[],5,FALSE), 0)</f>
        <v>0</v>
      </c>
    </row>
    <row r="59" spans="1:63" ht="22.5" x14ac:dyDescent="0.25">
      <c r="A59" s="1">
        <v>29576</v>
      </c>
      <c r="B59" s="5" t="s">
        <v>125</v>
      </c>
      <c r="C59" s="7">
        <f xml:space="preserve"> SUM(TotalPoints[[#This Row],[دور 1]:[دور 60]])</f>
        <v>2</v>
      </c>
      <c r="D59" s="4">
        <f>IFERROR(VLOOKUP($A59,Round01[],5,FALSE), 0)</f>
        <v>2</v>
      </c>
      <c r="E59" s="4">
        <f>IFERROR(VLOOKUP($A59,Round02[],5,FALSE), 0)</f>
        <v>0</v>
      </c>
      <c r="F59" s="4">
        <f>IFERROR(VLOOKUP($A59,Round03[],5,FALSE), 0)</f>
        <v>0</v>
      </c>
      <c r="G59" s="4">
        <f>IFERROR(VLOOKUP($A59,Round04[],5,FALSE), 0)</f>
        <v>0</v>
      </c>
      <c r="H59" s="4">
        <f>IFERROR(VLOOKUP($A59,Round05[],5,FALSE), 0)</f>
        <v>0</v>
      </c>
      <c r="I59" s="4">
        <f>IFERROR(VLOOKUP($A59,Round06[],5,FALSE), 0)</f>
        <v>0</v>
      </c>
      <c r="J59" s="4">
        <f>IFERROR(VLOOKUP($A59,Round07[],5,FALSE), 0)</f>
        <v>0</v>
      </c>
      <c r="K59" s="4">
        <f>IFERROR(VLOOKUP($A59,Round08[],5,FALSE), 0)</f>
        <v>0</v>
      </c>
      <c r="L59" s="4">
        <f>IFERROR(VLOOKUP($A59,Round09[],5,FALSE), 0)</f>
        <v>0</v>
      </c>
      <c r="M59" s="4">
        <f>IFERROR(VLOOKUP($A59,Round10[],5,FALSE), 0)</f>
        <v>0</v>
      </c>
      <c r="N59" s="4">
        <f>IFERROR(VLOOKUP($A59,Round11[],5,FALSE), 0)</f>
        <v>0</v>
      </c>
      <c r="O59" s="4">
        <f>IFERROR(VLOOKUP($A59,Round12[],5,FALSE), 0)</f>
        <v>0</v>
      </c>
      <c r="P59" s="4">
        <f>IFERROR(VLOOKUP($A59,Round13[],5,FALSE), 0)</f>
        <v>0</v>
      </c>
      <c r="Q59" s="4">
        <f>IFERROR(VLOOKUP($A59,Round14[],5,FALSE), 0)</f>
        <v>0</v>
      </c>
      <c r="R59" s="4">
        <f>IFERROR(VLOOKUP($A59,Round15[],5,FALSE), 0)</f>
        <v>0</v>
      </c>
      <c r="S59" s="4">
        <f>IFERROR(VLOOKUP($A59,Round16[],5,FALSE), 0)</f>
        <v>0</v>
      </c>
      <c r="T59" s="4">
        <f>IFERROR(VLOOKUP($A59,Round17[],5,FALSE), 0)</f>
        <v>0</v>
      </c>
      <c r="U59" s="4">
        <f>IFERROR(VLOOKUP($A59,Round18[],5,FALSE), 0)</f>
        <v>0</v>
      </c>
      <c r="V59" s="4">
        <f>IFERROR(VLOOKUP($A59,Round19[],5,FALSE), 0)</f>
        <v>0</v>
      </c>
      <c r="W59" s="4">
        <f>IFERROR(VLOOKUP($A59,Round20[],5,FALSE), 0)</f>
        <v>0</v>
      </c>
      <c r="X59" s="4">
        <f>IFERROR(VLOOKUP($A59,Round21[],5,FALSE), 0)</f>
        <v>0</v>
      </c>
      <c r="Y59" s="4">
        <f>IFERROR(VLOOKUP($A59,Round22[],5,FALSE), 0)</f>
        <v>0</v>
      </c>
      <c r="Z59" s="4">
        <f>IFERROR(VLOOKUP($A59,Round23[],5,FALSE), 0)</f>
        <v>0</v>
      </c>
      <c r="AA59" s="4">
        <f>IFERROR(VLOOKUP($A59,Round24[],5,FALSE), 0)</f>
        <v>0</v>
      </c>
      <c r="AB59" s="4">
        <f>IFERROR(VLOOKUP($A59,Round25[],5,FALSE), 0)</f>
        <v>0</v>
      </c>
      <c r="AC59" s="4">
        <f>IFERROR(VLOOKUP($A59,Round26[],5,FALSE), 0)</f>
        <v>0</v>
      </c>
      <c r="AD59" s="4">
        <f>IFERROR(VLOOKUP($A59,Round27[],5,FALSE), 0)</f>
        <v>0</v>
      </c>
      <c r="AE59" s="4">
        <f>IFERROR(VLOOKUP($A59,Round28[],5,FALSE), 0)</f>
        <v>0</v>
      </c>
      <c r="AF59" s="4">
        <f>IFERROR(VLOOKUP($A59,Round29[],5,FALSE), 0)</f>
        <v>0</v>
      </c>
      <c r="AG59" s="4">
        <f>IFERROR(VLOOKUP($A59,Round30[],5,FALSE), 0)</f>
        <v>0</v>
      </c>
      <c r="AH59" s="4">
        <f>IFERROR(VLOOKUP($A59,Round31[],5,FALSE), 0)</f>
        <v>0</v>
      </c>
      <c r="AI59" s="4">
        <f>IFERROR(VLOOKUP($A59,Round32[],5,FALSE), 0)</f>
        <v>0</v>
      </c>
      <c r="AJ59" s="4">
        <f>IFERROR(VLOOKUP($A59,Round33[],5,FALSE), 0)</f>
        <v>0</v>
      </c>
      <c r="AK59" s="4">
        <f>IFERROR(VLOOKUP($A59,Round34[],5,FALSE), 0)</f>
        <v>0</v>
      </c>
      <c r="AL59" s="4">
        <f>IFERROR(VLOOKUP($A59,Round35[],5,FALSE), 0)</f>
        <v>0</v>
      </c>
      <c r="AM59" s="4">
        <f>IFERROR(VLOOKUP($A59,Round36[],5,FALSE), 0)</f>
        <v>0</v>
      </c>
      <c r="AN59" s="4">
        <f>IFERROR(VLOOKUP($A59,Round37[],5,FALSE), 0)</f>
        <v>0</v>
      </c>
      <c r="AO59" s="4">
        <f>IFERROR(VLOOKUP($A59,Round38[],5,FALSE), 0)</f>
        <v>0</v>
      </c>
      <c r="AP59" s="4">
        <f>IFERROR(VLOOKUP($A59,Round39[],5,FALSE), 0)</f>
        <v>0</v>
      </c>
      <c r="AQ59" s="4">
        <f>IFERROR(VLOOKUP($A59,Round40[],5,FALSE), 0)</f>
        <v>0</v>
      </c>
      <c r="AR59" s="4">
        <f>IFERROR(VLOOKUP($A59,Round41[],5,FALSE), 0)</f>
        <v>0</v>
      </c>
      <c r="AS59" s="4">
        <f>IFERROR(VLOOKUP($A59,Round42[],5,FALSE), 0)</f>
        <v>0</v>
      </c>
      <c r="AT59" s="4">
        <f>IFERROR(VLOOKUP($A59,Round43[],5,FALSE), 0)</f>
        <v>0</v>
      </c>
      <c r="AU59" s="4">
        <f>IFERROR(VLOOKUP($A59,Round44[],5,FALSE), 0)</f>
        <v>0</v>
      </c>
      <c r="AV59" s="4">
        <f>IFERROR(VLOOKUP($A59,Round45[],5,FALSE), 0)</f>
        <v>0</v>
      </c>
      <c r="AW59" s="4">
        <f>IFERROR(VLOOKUP($A59,Round46[],5,FALSE), 0)</f>
        <v>0</v>
      </c>
      <c r="AX59" s="4">
        <f>IFERROR(VLOOKUP($A59,Round47[],5,FALSE), 0)</f>
        <v>0</v>
      </c>
      <c r="AY59" s="4">
        <f>IFERROR(VLOOKUP($A59,Round48[],5,FALSE), 0)</f>
        <v>0</v>
      </c>
      <c r="AZ59" s="4">
        <f>IFERROR(VLOOKUP($A59,Round49[],5,FALSE), 0)</f>
        <v>0</v>
      </c>
      <c r="BA59" s="4">
        <f>IFERROR(VLOOKUP($A59,Round50[],5,FALSE), 0)</f>
        <v>0</v>
      </c>
      <c r="BB59" s="4">
        <f>IFERROR(VLOOKUP($A59,Round51[],5,FALSE), 0)</f>
        <v>0</v>
      </c>
      <c r="BC59" s="4">
        <f>IFERROR(VLOOKUP($A59,Round52[],5,FALSE), 0)</f>
        <v>0</v>
      </c>
      <c r="BD59" s="4">
        <f>IFERROR(VLOOKUP($A59,Round53[],5,FALSE), 0)</f>
        <v>0</v>
      </c>
      <c r="BE59" s="4">
        <f>IFERROR(VLOOKUP($A59,Round54[],5,FALSE), 0)</f>
        <v>0</v>
      </c>
      <c r="BF59" s="4">
        <f>IFERROR(VLOOKUP($A59,Round55[],5,FALSE), 0)</f>
        <v>0</v>
      </c>
      <c r="BG59" s="4">
        <f>IFERROR(VLOOKUP($A59,Round56[],5,FALSE), 0)</f>
        <v>0</v>
      </c>
      <c r="BH59" s="4">
        <f>IFERROR(VLOOKUP($A59,Round57[],5,FALSE), 0)</f>
        <v>0</v>
      </c>
      <c r="BI59" s="4">
        <f>IFERROR(VLOOKUP($A59,Round58[],5,FALSE), 0)</f>
        <v>0</v>
      </c>
      <c r="BJ59" s="4">
        <f>IFERROR(VLOOKUP($A59,Round59[],5,FALSE), 0)</f>
        <v>0</v>
      </c>
      <c r="BK59" s="4">
        <f>IFERROR(VLOOKUP($A59,Round60[],5,FALSE), 0)</f>
        <v>0</v>
      </c>
    </row>
    <row r="60" spans="1:63" ht="22.5" x14ac:dyDescent="0.25">
      <c r="A60" s="1">
        <v>29573</v>
      </c>
      <c r="B60" s="5" t="s">
        <v>121</v>
      </c>
      <c r="C60" s="7">
        <f xml:space="preserve"> SUM(TotalPoints[[#This Row],[دور 1]:[دور 60]])</f>
        <v>2</v>
      </c>
      <c r="D60" s="4">
        <f>IFERROR(VLOOKUP($A60,Round01[],5,FALSE), 0)</f>
        <v>2</v>
      </c>
      <c r="E60" s="4">
        <f>IFERROR(VLOOKUP($A60,Round02[],5,FALSE), 0)</f>
        <v>0</v>
      </c>
      <c r="F60" s="4">
        <f>IFERROR(VLOOKUP($A60,Round03[],5,FALSE), 0)</f>
        <v>0</v>
      </c>
      <c r="G60" s="4">
        <f>IFERROR(VLOOKUP($A60,Round04[],5,FALSE), 0)</f>
        <v>0</v>
      </c>
      <c r="H60" s="4">
        <f>IFERROR(VLOOKUP($A60,Round05[],5,FALSE), 0)</f>
        <v>0</v>
      </c>
      <c r="I60" s="4">
        <f>IFERROR(VLOOKUP($A60,Round06[],5,FALSE), 0)</f>
        <v>0</v>
      </c>
      <c r="J60" s="4">
        <f>IFERROR(VLOOKUP($A60,Round07[],5,FALSE), 0)</f>
        <v>0</v>
      </c>
      <c r="K60" s="4">
        <f>IFERROR(VLOOKUP($A60,Round08[],5,FALSE), 0)</f>
        <v>0</v>
      </c>
      <c r="L60" s="4">
        <f>IFERROR(VLOOKUP($A60,Round09[],5,FALSE), 0)</f>
        <v>0</v>
      </c>
      <c r="M60" s="4">
        <f>IFERROR(VLOOKUP($A60,Round10[],5,FALSE), 0)</f>
        <v>0</v>
      </c>
      <c r="N60" s="4">
        <f>IFERROR(VLOOKUP($A60,Round11[],5,FALSE), 0)</f>
        <v>0</v>
      </c>
      <c r="O60" s="4">
        <f>IFERROR(VLOOKUP($A60,Round12[],5,FALSE), 0)</f>
        <v>0</v>
      </c>
      <c r="P60" s="4">
        <f>IFERROR(VLOOKUP($A60,Round13[],5,FALSE), 0)</f>
        <v>0</v>
      </c>
      <c r="Q60" s="4">
        <f>IFERROR(VLOOKUP($A60,Round14[],5,FALSE), 0)</f>
        <v>0</v>
      </c>
      <c r="R60" s="4">
        <f>IFERROR(VLOOKUP($A60,Round15[],5,FALSE), 0)</f>
        <v>0</v>
      </c>
      <c r="S60" s="4">
        <f>IFERROR(VLOOKUP($A60,Round16[],5,FALSE), 0)</f>
        <v>0</v>
      </c>
      <c r="T60" s="4">
        <f>IFERROR(VLOOKUP($A60,Round17[],5,FALSE), 0)</f>
        <v>0</v>
      </c>
      <c r="U60" s="4">
        <f>IFERROR(VLOOKUP($A60,Round18[],5,FALSE), 0)</f>
        <v>0</v>
      </c>
      <c r="V60" s="4">
        <f>IFERROR(VLOOKUP($A60,Round19[],5,FALSE), 0)</f>
        <v>0</v>
      </c>
      <c r="W60" s="4">
        <f>IFERROR(VLOOKUP($A60,Round20[],5,FALSE), 0)</f>
        <v>0</v>
      </c>
      <c r="X60" s="4">
        <f>IFERROR(VLOOKUP($A60,Round21[],5,FALSE), 0)</f>
        <v>0</v>
      </c>
      <c r="Y60" s="4">
        <f>IFERROR(VLOOKUP($A60,Round22[],5,FALSE), 0)</f>
        <v>0</v>
      </c>
      <c r="Z60" s="4">
        <f>IFERROR(VLOOKUP($A60,Round23[],5,FALSE), 0)</f>
        <v>0</v>
      </c>
      <c r="AA60" s="4">
        <f>IFERROR(VLOOKUP($A60,Round24[],5,FALSE), 0)</f>
        <v>0</v>
      </c>
      <c r="AB60" s="4">
        <f>IFERROR(VLOOKUP($A60,Round25[],5,FALSE), 0)</f>
        <v>0</v>
      </c>
      <c r="AC60" s="4">
        <f>IFERROR(VLOOKUP($A60,Round26[],5,FALSE), 0)</f>
        <v>0</v>
      </c>
      <c r="AD60" s="4">
        <f>IFERROR(VLOOKUP($A60,Round27[],5,FALSE), 0)</f>
        <v>0</v>
      </c>
      <c r="AE60" s="4">
        <f>IFERROR(VLOOKUP($A60,Round28[],5,FALSE), 0)</f>
        <v>0</v>
      </c>
      <c r="AF60" s="4">
        <f>IFERROR(VLOOKUP($A60,Round29[],5,FALSE), 0)</f>
        <v>0</v>
      </c>
      <c r="AG60" s="4">
        <f>IFERROR(VLOOKUP($A60,Round30[],5,FALSE), 0)</f>
        <v>0</v>
      </c>
      <c r="AH60" s="4">
        <f>IFERROR(VLOOKUP($A60,Round31[],5,FALSE), 0)</f>
        <v>0</v>
      </c>
      <c r="AI60" s="4">
        <f>IFERROR(VLOOKUP($A60,Round32[],5,FALSE), 0)</f>
        <v>0</v>
      </c>
      <c r="AJ60" s="4">
        <f>IFERROR(VLOOKUP($A60,Round33[],5,FALSE), 0)</f>
        <v>0</v>
      </c>
      <c r="AK60" s="4">
        <f>IFERROR(VLOOKUP($A60,Round34[],5,FALSE), 0)</f>
        <v>0</v>
      </c>
      <c r="AL60" s="4">
        <f>IFERROR(VLOOKUP($A60,Round35[],5,FALSE), 0)</f>
        <v>0</v>
      </c>
      <c r="AM60" s="4">
        <f>IFERROR(VLOOKUP($A60,Round36[],5,FALSE), 0)</f>
        <v>0</v>
      </c>
      <c r="AN60" s="4">
        <f>IFERROR(VLOOKUP($A60,Round37[],5,FALSE), 0)</f>
        <v>0</v>
      </c>
      <c r="AO60" s="4">
        <f>IFERROR(VLOOKUP($A60,Round38[],5,FALSE), 0)</f>
        <v>0</v>
      </c>
      <c r="AP60" s="4">
        <f>IFERROR(VLOOKUP($A60,Round39[],5,FALSE), 0)</f>
        <v>0</v>
      </c>
      <c r="AQ60" s="4">
        <f>IFERROR(VLOOKUP($A60,Round40[],5,FALSE), 0)</f>
        <v>0</v>
      </c>
      <c r="AR60" s="4">
        <f>IFERROR(VLOOKUP($A60,Round41[],5,FALSE), 0)</f>
        <v>0</v>
      </c>
      <c r="AS60" s="4">
        <f>IFERROR(VLOOKUP($A60,Round42[],5,FALSE), 0)</f>
        <v>0</v>
      </c>
      <c r="AT60" s="4">
        <f>IFERROR(VLOOKUP($A60,Round43[],5,FALSE), 0)</f>
        <v>0</v>
      </c>
      <c r="AU60" s="4">
        <f>IFERROR(VLOOKUP($A60,Round44[],5,FALSE), 0)</f>
        <v>0</v>
      </c>
      <c r="AV60" s="4">
        <f>IFERROR(VLOOKUP($A60,Round45[],5,FALSE), 0)</f>
        <v>0</v>
      </c>
      <c r="AW60" s="4">
        <f>IFERROR(VLOOKUP($A60,Round46[],5,FALSE), 0)</f>
        <v>0</v>
      </c>
      <c r="AX60" s="4">
        <f>IFERROR(VLOOKUP($A60,Round47[],5,FALSE), 0)</f>
        <v>0</v>
      </c>
      <c r="AY60" s="4">
        <f>IFERROR(VLOOKUP($A60,Round48[],5,FALSE), 0)</f>
        <v>0</v>
      </c>
      <c r="AZ60" s="4">
        <f>IFERROR(VLOOKUP($A60,Round49[],5,FALSE), 0)</f>
        <v>0</v>
      </c>
      <c r="BA60" s="4">
        <f>IFERROR(VLOOKUP($A60,Round50[],5,FALSE), 0)</f>
        <v>0</v>
      </c>
      <c r="BB60" s="4">
        <f>IFERROR(VLOOKUP($A60,Round51[],5,FALSE), 0)</f>
        <v>0</v>
      </c>
      <c r="BC60" s="4">
        <f>IFERROR(VLOOKUP($A60,Round52[],5,FALSE), 0)</f>
        <v>0</v>
      </c>
      <c r="BD60" s="4">
        <f>IFERROR(VLOOKUP($A60,Round53[],5,FALSE), 0)</f>
        <v>0</v>
      </c>
      <c r="BE60" s="4">
        <f>IFERROR(VLOOKUP($A60,Round54[],5,FALSE), 0)</f>
        <v>0</v>
      </c>
      <c r="BF60" s="4">
        <f>IFERROR(VLOOKUP($A60,Round55[],5,FALSE), 0)</f>
        <v>0</v>
      </c>
      <c r="BG60" s="4">
        <f>IFERROR(VLOOKUP($A60,Round56[],5,FALSE), 0)</f>
        <v>0</v>
      </c>
      <c r="BH60" s="4">
        <f>IFERROR(VLOOKUP($A60,Round57[],5,FALSE), 0)</f>
        <v>0</v>
      </c>
      <c r="BI60" s="4">
        <f>IFERROR(VLOOKUP($A60,Round58[],5,FALSE), 0)</f>
        <v>0</v>
      </c>
      <c r="BJ60" s="4">
        <f>IFERROR(VLOOKUP($A60,Round59[],5,FALSE), 0)</f>
        <v>0</v>
      </c>
      <c r="BK60" s="4">
        <f>IFERROR(VLOOKUP($A60,Round60[],5,FALSE), 0)</f>
        <v>0</v>
      </c>
    </row>
    <row r="61" spans="1:63" ht="22.5" x14ac:dyDescent="0.25">
      <c r="A61" s="1">
        <v>29532</v>
      </c>
      <c r="B61" s="5" t="s">
        <v>119</v>
      </c>
      <c r="C61" s="7">
        <f xml:space="preserve"> SUM(TotalPoints[[#This Row],[دور 1]:[دور 60]])</f>
        <v>2</v>
      </c>
      <c r="D61" s="4">
        <f>IFERROR(VLOOKUP($A61,Round01[],5,FALSE), 0)</f>
        <v>2</v>
      </c>
      <c r="E61" s="4">
        <f>IFERROR(VLOOKUP($A61,Round02[],5,FALSE), 0)</f>
        <v>0</v>
      </c>
      <c r="F61" s="4">
        <f>IFERROR(VLOOKUP($A61,Round03[],5,FALSE), 0)</f>
        <v>0</v>
      </c>
      <c r="G61" s="4">
        <f>IFERROR(VLOOKUP($A61,Round04[],5,FALSE), 0)</f>
        <v>0</v>
      </c>
      <c r="H61" s="4">
        <f>IFERROR(VLOOKUP($A61,Round05[],5,FALSE), 0)</f>
        <v>0</v>
      </c>
      <c r="I61" s="4">
        <f>IFERROR(VLOOKUP($A61,Round06[],5,FALSE), 0)</f>
        <v>0</v>
      </c>
      <c r="J61" s="4">
        <f>IFERROR(VLOOKUP($A61,Round07[],5,FALSE), 0)</f>
        <v>0</v>
      </c>
      <c r="K61" s="4">
        <f>IFERROR(VLOOKUP($A61,Round08[],5,FALSE), 0)</f>
        <v>0</v>
      </c>
      <c r="L61" s="4">
        <f>IFERROR(VLOOKUP($A61,Round09[],5,FALSE), 0)</f>
        <v>0</v>
      </c>
      <c r="M61" s="4">
        <f>IFERROR(VLOOKUP($A61,Round10[],5,FALSE), 0)</f>
        <v>0</v>
      </c>
      <c r="N61" s="4">
        <f>IFERROR(VLOOKUP($A61,Round11[],5,FALSE), 0)</f>
        <v>0</v>
      </c>
      <c r="O61" s="4">
        <f>IFERROR(VLOOKUP($A61,Round12[],5,FALSE), 0)</f>
        <v>0</v>
      </c>
      <c r="P61" s="4">
        <f>IFERROR(VLOOKUP($A61,Round13[],5,FALSE), 0)</f>
        <v>0</v>
      </c>
      <c r="Q61" s="4">
        <f>IFERROR(VLOOKUP($A61,Round14[],5,FALSE), 0)</f>
        <v>0</v>
      </c>
      <c r="R61" s="4">
        <f>IFERROR(VLOOKUP($A61,Round15[],5,FALSE), 0)</f>
        <v>0</v>
      </c>
      <c r="S61" s="4">
        <f>IFERROR(VLOOKUP($A61,Round16[],5,FALSE), 0)</f>
        <v>0</v>
      </c>
      <c r="T61" s="4">
        <f>IFERROR(VLOOKUP($A61,Round17[],5,FALSE), 0)</f>
        <v>0</v>
      </c>
      <c r="U61" s="4">
        <f>IFERROR(VLOOKUP($A61,Round18[],5,FALSE), 0)</f>
        <v>0</v>
      </c>
      <c r="V61" s="4">
        <f>IFERROR(VLOOKUP($A61,Round19[],5,FALSE), 0)</f>
        <v>0</v>
      </c>
      <c r="W61" s="4">
        <f>IFERROR(VLOOKUP($A61,Round20[],5,FALSE), 0)</f>
        <v>0</v>
      </c>
      <c r="X61" s="4">
        <f>IFERROR(VLOOKUP($A61,Round21[],5,FALSE), 0)</f>
        <v>0</v>
      </c>
      <c r="Y61" s="4">
        <f>IFERROR(VLOOKUP($A61,Round22[],5,FALSE), 0)</f>
        <v>0</v>
      </c>
      <c r="Z61" s="4">
        <f>IFERROR(VLOOKUP($A61,Round23[],5,FALSE), 0)</f>
        <v>0</v>
      </c>
      <c r="AA61" s="4">
        <f>IFERROR(VLOOKUP($A61,Round24[],5,FALSE), 0)</f>
        <v>0</v>
      </c>
      <c r="AB61" s="4">
        <f>IFERROR(VLOOKUP($A61,Round25[],5,FALSE), 0)</f>
        <v>0</v>
      </c>
      <c r="AC61" s="4">
        <f>IFERROR(VLOOKUP($A61,Round26[],5,FALSE), 0)</f>
        <v>0</v>
      </c>
      <c r="AD61" s="4">
        <f>IFERROR(VLOOKUP($A61,Round27[],5,FALSE), 0)</f>
        <v>0</v>
      </c>
      <c r="AE61" s="4">
        <f>IFERROR(VLOOKUP($A61,Round28[],5,FALSE), 0)</f>
        <v>0</v>
      </c>
      <c r="AF61" s="4">
        <f>IFERROR(VLOOKUP($A61,Round29[],5,FALSE), 0)</f>
        <v>0</v>
      </c>
      <c r="AG61" s="4">
        <f>IFERROR(VLOOKUP($A61,Round30[],5,FALSE), 0)</f>
        <v>0</v>
      </c>
      <c r="AH61" s="4">
        <f>IFERROR(VLOOKUP($A61,Round31[],5,FALSE), 0)</f>
        <v>0</v>
      </c>
      <c r="AI61" s="4">
        <f>IFERROR(VLOOKUP($A61,Round32[],5,FALSE), 0)</f>
        <v>0</v>
      </c>
      <c r="AJ61" s="4">
        <f>IFERROR(VLOOKUP($A61,Round33[],5,FALSE), 0)</f>
        <v>0</v>
      </c>
      <c r="AK61" s="4">
        <f>IFERROR(VLOOKUP($A61,Round34[],5,FALSE), 0)</f>
        <v>0</v>
      </c>
      <c r="AL61" s="4">
        <f>IFERROR(VLOOKUP($A61,Round35[],5,FALSE), 0)</f>
        <v>0</v>
      </c>
      <c r="AM61" s="4">
        <f>IFERROR(VLOOKUP($A61,Round36[],5,FALSE), 0)</f>
        <v>0</v>
      </c>
      <c r="AN61" s="4">
        <f>IFERROR(VLOOKUP($A61,Round37[],5,FALSE), 0)</f>
        <v>0</v>
      </c>
      <c r="AO61" s="4">
        <f>IFERROR(VLOOKUP($A61,Round38[],5,FALSE), 0)</f>
        <v>0</v>
      </c>
      <c r="AP61" s="4">
        <f>IFERROR(VLOOKUP($A61,Round39[],5,FALSE), 0)</f>
        <v>0</v>
      </c>
      <c r="AQ61" s="4">
        <f>IFERROR(VLOOKUP($A61,Round40[],5,FALSE), 0)</f>
        <v>0</v>
      </c>
      <c r="AR61" s="4">
        <f>IFERROR(VLOOKUP($A61,Round41[],5,FALSE), 0)</f>
        <v>0</v>
      </c>
      <c r="AS61" s="4">
        <f>IFERROR(VLOOKUP($A61,Round42[],5,FALSE), 0)</f>
        <v>0</v>
      </c>
      <c r="AT61" s="4">
        <f>IFERROR(VLOOKUP($A61,Round43[],5,FALSE), 0)</f>
        <v>0</v>
      </c>
      <c r="AU61" s="4">
        <f>IFERROR(VLOOKUP($A61,Round44[],5,FALSE), 0)</f>
        <v>0</v>
      </c>
      <c r="AV61" s="4">
        <f>IFERROR(VLOOKUP($A61,Round45[],5,FALSE), 0)</f>
        <v>0</v>
      </c>
      <c r="AW61" s="4">
        <f>IFERROR(VLOOKUP($A61,Round46[],5,FALSE), 0)</f>
        <v>0</v>
      </c>
      <c r="AX61" s="4">
        <f>IFERROR(VLOOKUP($A61,Round47[],5,FALSE), 0)</f>
        <v>0</v>
      </c>
      <c r="AY61" s="4">
        <f>IFERROR(VLOOKUP($A61,Round48[],5,FALSE), 0)</f>
        <v>0</v>
      </c>
      <c r="AZ61" s="4">
        <f>IFERROR(VLOOKUP($A61,Round49[],5,FALSE), 0)</f>
        <v>0</v>
      </c>
      <c r="BA61" s="4">
        <f>IFERROR(VLOOKUP($A61,Round50[],5,FALSE), 0)</f>
        <v>0</v>
      </c>
      <c r="BB61" s="4">
        <f>IFERROR(VLOOKUP($A61,Round51[],5,FALSE), 0)</f>
        <v>0</v>
      </c>
      <c r="BC61" s="4">
        <f>IFERROR(VLOOKUP($A61,Round52[],5,FALSE), 0)</f>
        <v>0</v>
      </c>
      <c r="BD61" s="4">
        <f>IFERROR(VLOOKUP($A61,Round53[],5,FALSE), 0)</f>
        <v>0</v>
      </c>
      <c r="BE61" s="4">
        <f>IFERROR(VLOOKUP($A61,Round54[],5,FALSE), 0)</f>
        <v>0</v>
      </c>
      <c r="BF61" s="4">
        <f>IFERROR(VLOOKUP($A61,Round55[],5,FALSE), 0)</f>
        <v>0</v>
      </c>
      <c r="BG61" s="4">
        <f>IFERROR(VLOOKUP($A61,Round56[],5,FALSE), 0)</f>
        <v>0</v>
      </c>
      <c r="BH61" s="4">
        <f>IFERROR(VLOOKUP($A61,Round57[],5,FALSE), 0)</f>
        <v>0</v>
      </c>
      <c r="BI61" s="4">
        <f>IFERROR(VLOOKUP($A61,Round58[],5,FALSE), 0)</f>
        <v>0</v>
      </c>
      <c r="BJ61" s="4">
        <f>IFERROR(VLOOKUP($A61,Round59[],5,FALSE), 0)</f>
        <v>0</v>
      </c>
      <c r="BK61" s="4">
        <f>IFERROR(VLOOKUP($A61,Round60[],5,FALSE), 0)</f>
        <v>0</v>
      </c>
    </row>
    <row r="62" spans="1:63" ht="22.5" x14ac:dyDescent="0.25">
      <c r="A62" s="1">
        <v>29512</v>
      </c>
      <c r="B62" s="5" t="s">
        <v>88</v>
      </c>
      <c r="C62" s="7">
        <f xml:space="preserve"> SUM(TotalPoints[[#This Row],[دور 1]:[دور 60]])</f>
        <v>2</v>
      </c>
      <c r="D62" s="4">
        <f>IFERROR(VLOOKUP($A62,Round01[],5,FALSE), 0)</f>
        <v>2</v>
      </c>
      <c r="E62" s="4">
        <f>IFERROR(VLOOKUP($A62,Round02[],5,FALSE), 0)</f>
        <v>0</v>
      </c>
      <c r="F62" s="4">
        <f>IFERROR(VLOOKUP($A62,Round03[],5,FALSE), 0)</f>
        <v>0</v>
      </c>
      <c r="G62" s="4">
        <f>IFERROR(VLOOKUP($A62,Round04[],5,FALSE), 0)</f>
        <v>0</v>
      </c>
      <c r="H62" s="4">
        <f>IFERROR(VLOOKUP($A62,Round05[],5,FALSE), 0)</f>
        <v>0</v>
      </c>
      <c r="I62" s="4">
        <f>IFERROR(VLOOKUP($A62,Round06[],5,FALSE), 0)</f>
        <v>0</v>
      </c>
      <c r="J62" s="4">
        <f>IFERROR(VLOOKUP($A62,Round07[],5,FALSE), 0)</f>
        <v>0</v>
      </c>
      <c r="K62" s="4">
        <f>IFERROR(VLOOKUP($A62,Round08[],5,FALSE), 0)</f>
        <v>0</v>
      </c>
      <c r="L62" s="4">
        <f>IFERROR(VLOOKUP($A62,Round09[],5,FALSE), 0)</f>
        <v>0</v>
      </c>
      <c r="M62" s="4">
        <f>IFERROR(VLOOKUP($A62,Round10[],5,FALSE), 0)</f>
        <v>0</v>
      </c>
      <c r="N62" s="4">
        <f>IFERROR(VLOOKUP($A62,Round11[],5,FALSE), 0)</f>
        <v>0</v>
      </c>
      <c r="O62" s="4">
        <f>IFERROR(VLOOKUP($A62,Round12[],5,FALSE), 0)</f>
        <v>0</v>
      </c>
      <c r="P62" s="4">
        <f>IFERROR(VLOOKUP($A62,Round13[],5,FALSE), 0)</f>
        <v>0</v>
      </c>
      <c r="Q62" s="4">
        <f>IFERROR(VLOOKUP($A62,Round14[],5,FALSE), 0)</f>
        <v>0</v>
      </c>
      <c r="R62" s="4">
        <f>IFERROR(VLOOKUP($A62,Round15[],5,FALSE), 0)</f>
        <v>0</v>
      </c>
      <c r="S62" s="4">
        <f>IFERROR(VLOOKUP($A62,Round16[],5,FALSE), 0)</f>
        <v>0</v>
      </c>
      <c r="T62" s="4">
        <f>IFERROR(VLOOKUP($A62,Round17[],5,FALSE), 0)</f>
        <v>0</v>
      </c>
      <c r="U62" s="4">
        <f>IFERROR(VLOOKUP($A62,Round18[],5,FALSE), 0)</f>
        <v>0</v>
      </c>
      <c r="V62" s="4">
        <f>IFERROR(VLOOKUP($A62,Round19[],5,FALSE), 0)</f>
        <v>0</v>
      </c>
      <c r="W62" s="4">
        <f>IFERROR(VLOOKUP($A62,Round20[],5,FALSE), 0)</f>
        <v>0</v>
      </c>
      <c r="X62" s="4">
        <f>IFERROR(VLOOKUP($A62,Round21[],5,FALSE), 0)</f>
        <v>0</v>
      </c>
      <c r="Y62" s="4">
        <f>IFERROR(VLOOKUP($A62,Round22[],5,FALSE), 0)</f>
        <v>0</v>
      </c>
      <c r="Z62" s="4">
        <f>IFERROR(VLOOKUP($A62,Round23[],5,FALSE), 0)</f>
        <v>0</v>
      </c>
      <c r="AA62" s="4">
        <f>IFERROR(VLOOKUP($A62,Round24[],5,FALSE), 0)</f>
        <v>0</v>
      </c>
      <c r="AB62" s="4">
        <f>IFERROR(VLOOKUP($A62,Round25[],5,FALSE), 0)</f>
        <v>0</v>
      </c>
      <c r="AC62" s="4">
        <f>IFERROR(VLOOKUP($A62,Round26[],5,FALSE), 0)</f>
        <v>0</v>
      </c>
      <c r="AD62" s="4">
        <f>IFERROR(VLOOKUP($A62,Round27[],5,FALSE), 0)</f>
        <v>0</v>
      </c>
      <c r="AE62" s="4">
        <f>IFERROR(VLOOKUP($A62,Round28[],5,FALSE), 0)</f>
        <v>0</v>
      </c>
      <c r="AF62" s="4">
        <f>IFERROR(VLOOKUP($A62,Round29[],5,FALSE), 0)</f>
        <v>0</v>
      </c>
      <c r="AG62" s="4">
        <f>IFERROR(VLOOKUP($A62,Round30[],5,FALSE), 0)</f>
        <v>0</v>
      </c>
      <c r="AH62" s="4">
        <f>IFERROR(VLOOKUP($A62,Round31[],5,FALSE), 0)</f>
        <v>0</v>
      </c>
      <c r="AI62" s="4">
        <f>IFERROR(VLOOKUP($A62,Round32[],5,FALSE), 0)</f>
        <v>0</v>
      </c>
      <c r="AJ62" s="4">
        <f>IFERROR(VLOOKUP($A62,Round33[],5,FALSE), 0)</f>
        <v>0</v>
      </c>
      <c r="AK62" s="4">
        <f>IFERROR(VLOOKUP($A62,Round34[],5,FALSE), 0)</f>
        <v>0</v>
      </c>
      <c r="AL62" s="4">
        <f>IFERROR(VLOOKUP($A62,Round35[],5,FALSE), 0)</f>
        <v>0</v>
      </c>
      <c r="AM62" s="4">
        <f>IFERROR(VLOOKUP($A62,Round36[],5,FALSE), 0)</f>
        <v>0</v>
      </c>
      <c r="AN62" s="4">
        <f>IFERROR(VLOOKUP($A62,Round37[],5,FALSE), 0)</f>
        <v>0</v>
      </c>
      <c r="AO62" s="4">
        <f>IFERROR(VLOOKUP($A62,Round38[],5,FALSE), 0)</f>
        <v>0</v>
      </c>
      <c r="AP62" s="4">
        <f>IFERROR(VLOOKUP($A62,Round39[],5,FALSE), 0)</f>
        <v>0</v>
      </c>
      <c r="AQ62" s="4">
        <f>IFERROR(VLOOKUP($A62,Round40[],5,FALSE), 0)</f>
        <v>0</v>
      </c>
      <c r="AR62" s="4">
        <f>IFERROR(VLOOKUP($A62,Round41[],5,FALSE), 0)</f>
        <v>0</v>
      </c>
      <c r="AS62" s="4">
        <f>IFERROR(VLOOKUP($A62,Round42[],5,FALSE), 0)</f>
        <v>0</v>
      </c>
      <c r="AT62" s="4">
        <f>IFERROR(VLOOKUP($A62,Round43[],5,FALSE), 0)</f>
        <v>0</v>
      </c>
      <c r="AU62" s="4">
        <f>IFERROR(VLOOKUP($A62,Round44[],5,FALSE), 0)</f>
        <v>0</v>
      </c>
      <c r="AV62" s="4">
        <f>IFERROR(VLOOKUP($A62,Round45[],5,FALSE), 0)</f>
        <v>0</v>
      </c>
      <c r="AW62" s="4">
        <f>IFERROR(VLOOKUP($A62,Round46[],5,FALSE), 0)</f>
        <v>0</v>
      </c>
      <c r="AX62" s="4">
        <f>IFERROR(VLOOKUP($A62,Round47[],5,FALSE), 0)</f>
        <v>0</v>
      </c>
      <c r="AY62" s="4">
        <f>IFERROR(VLOOKUP($A62,Round48[],5,FALSE), 0)</f>
        <v>0</v>
      </c>
      <c r="AZ62" s="4">
        <f>IFERROR(VLOOKUP($A62,Round49[],5,FALSE), 0)</f>
        <v>0</v>
      </c>
      <c r="BA62" s="4">
        <f>IFERROR(VLOOKUP($A62,Round50[],5,FALSE), 0)</f>
        <v>0</v>
      </c>
      <c r="BB62" s="4">
        <f>IFERROR(VLOOKUP($A62,Round51[],5,FALSE), 0)</f>
        <v>0</v>
      </c>
      <c r="BC62" s="4">
        <f>IFERROR(VLOOKUP($A62,Round52[],5,FALSE), 0)</f>
        <v>0</v>
      </c>
      <c r="BD62" s="4">
        <f>IFERROR(VLOOKUP($A62,Round53[],5,FALSE), 0)</f>
        <v>0</v>
      </c>
      <c r="BE62" s="4">
        <f>IFERROR(VLOOKUP($A62,Round54[],5,FALSE), 0)</f>
        <v>0</v>
      </c>
      <c r="BF62" s="4">
        <f>IFERROR(VLOOKUP($A62,Round55[],5,FALSE), 0)</f>
        <v>0</v>
      </c>
      <c r="BG62" s="4">
        <f>IFERROR(VLOOKUP($A62,Round56[],5,FALSE), 0)</f>
        <v>0</v>
      </c>
      <c r="BH62" s="4">
        <f>IFERROR(VLOOKUP($A62,Round57[],5,FALSE), 0)</f>
        <v>0</v>
      </c>
      <c r="BI62" s="4">
        <f>IFERROR(VLOOKUP($A62,Round58[],5,FALSE), 0)</f>
        <v>0</v>
      </c>
      <c r="BJ62" s="4">
        <f>IFERROR(VLOOKUP($A62,Round59[],5,FALSE), 0)</f>
        <v>0</v>
      </c>
      <c r="BK62" s="4">
        <f>IFERROR(VLOOKUP($A62,Round60[],5,FALSE), 0)</f>
        <v>0</v>
      </c>
    </row>
    <row r="63" spans="1:63" ht="22.5" x14ac:dyDescent="0.25">
      <c r="A63" s="1">
        <v>29424</v>
      </c>
      <c r="B63" s="5" t="s">
        <v>131</v>
      </c>
      <c r="C63" s="7">
        <f xml:space="preserve"> SUM(TotalPoints[[#This Row],[دور 1]:[دور 60]])</f>
        <v>2</v>
      </c>
      <c r="D63" s="4">
        <f>IFERROR(VLOOKUP($A63,Round01[],5,FALSE), 0)</f>
        <v>2</v>
      </c>
      <c r="E63" s="4">
        <f>IFERROR(VLOOKUP($A63,Round02[],5,FALSE), 0)</f>
        <v>0</v>
      </c>
      <c r="F63" s="4">
        <f>IFERROR(VLOOKUP($A63,Round03[],5,FALSE), 0)</f>
        <v>0</v>
      </c>
      <c r="G63" s="4">
        <f>IFERROR(VLOOKUP($A63,Round04[],5,FALSE), 0)</f>
        <v>0</v>
      </c>
      <c r="H63" s="4">
        <f>IFERROR(VLOOKUP($A63,Round05[],5,FALSE), 0)</f>
        <v>0</v>
      </c>
      <c r="I63" s="4">
        <f>IFERROR(VLOOKUP($A63,Round06[],5,FALSE), 0)</f>
        <v>0</v>
      </c>
      <c r="J63" s="4">
        <f>IFERROR(VLOOKUP($A63,Round07[],5,FALSE), 0)</f>
        <v>0</v>
      </c>
      <c r="K63" s="4">
        <f>IFERROR(VLOOKUP($A63,Round08[],5,FALSE), 0)</f>
        <v>0</v>
      </c>
      <c r="L63" s="4">
        <f>IFERROR(VLOOKUP($A63,Round09[],5,FALSE), 0)</f>
        <v>0</v>
      </c>
      <c r="M63" s="4">
        <f>IFERROR(VLOOKUP($A63,Round10[],5,FALSE), 0)</f>
        <v>0</v>
      </c>
      <c r="N63" s="4">
        <f>IFERROR(VLOOKUP($A63,Round11[],5,FALSE), 0)</f>
        <v>0</v>
      </c>
      <c r="O63" s="4">
        <f>IFERROR(VLOOKUP($A63,Round12[],5,FALSE), 0)</f>
        <v>0</v>
      </c>
      <c r="P63" s="4">
        <f>IFERROR(VLOOKUP($A63,Round13[],5,FALSE), 0)</f>
        <v>0</v>
      </c>
      <c r="Q63" s="4">
        <f>IFERROR(VLOOKUP($A63,Round14[],5,FALSE), 0)</f>
        <v>0</v>
      </c>
      <c r="R63" s="4">
        <f>IFERROR(VLOOKUP($A63,Round15[],5,FALSE), 0)</f>
        <v>0</v>
      </c>
      <c r="S63" s="4">
        <f>IFERROR(VLOOKUP($A63,Round16[],5,FALSE), 0)</f>
        <v>0</v>
      </c>
      <c r="T63" s="4">
        <f>IFERROR(VLOOKUP($A63,Round17[],5,FALSE), 0)</f>
        <v>0</v>
      </c>
      <c r="U63" s="4">
        <f>IFERROR(VLOOKUP($A63,Round18[],5,FALSE), 0)</f>
        <v>0</v>
      </c>
      <c r="V63" s="4">
        <f>IFERROR(VLOOKUP($A63,Round19[],5,FALSE), 0)</f>
        <v>0</v>
      </c>
      <c r="W63" s="4">
        <f>IFERROR(VLOOKUP($A63,Round20[],5,FALSE), 0)</f>
        <v>0</v>
      </c>
      <c r="X63" s="4">
        <f>IFERROR(VLOOKUP($A63,Round21[],5,FALSE), 0)</f>
        <v>0</v>
      </c>
      <c r="Y63" s="4">
        <f>IFERROR(VLOOKUP($A63,Round22[],5,FALSE), 0)</f>
        <v>0</v>
      </c>
      <c r="Z63" s="4">
        <f>IFERROR(VLOOKUP($A63,Round23[],5,FALSE), 0)</f>
        <v>0</v>
      </c>
      <c r="AA63" s="4">
        <f>IFERROR(VLOOKUP($A63,Round24[],5,FALSE), 0)</f>
        <v>0</v>
      </c>
      <c r="AB63" s="4">
        <f>IFERROR(VLOOKUP($A63,Round25[],5,FALSE), 0)</f>
        <v>0</v>
      </c>
      <c r="AC63" s="4">
        <f>IFERROR(VLOOKUP($A63,Round26[],5,FALSE), 0)</f>
        <v>0</v>
      </c>
      <c r="AD63" s="4">
        <f>IFERROR(VLOOKUP($A63,Round27[],5,FALSE), 0)</f>
        <v>0</v>
      </c>
      <c r="AE63" s="4">
        <f>IFERROR(VLOOKUP($A63,Round28[],5,FALSE), 0)</f>
        <v>0</v>
      </c>
      <c r="AF63" s="4">
        <f>IFERROR(VLOOKUP($A63,Round29[],5,FALSE), 0)</f>
        <v>0</v>
      </c>
      <c r="AG63" s="4">
        <f>IFERROR(VLOOKUP($A63,Round30[],5,FALSE), 0)</f>
        <v>0</v>
      </c>
      <c r="AH63" s="4">
        <f>IFERROR(VLOOKUP($A63,Round31[],5,FALSE), 0)</f>
        <v>0</v>
      </c>
      <c r="AI63" s="4">
        <f>IFERROR(VLOOKUP($A63,Round32[],5,FALSE), 0)</f>
        <v>0</v>
      </c>
      <c r="AJ63" s="4">
        <f>IFERROR(VLOOKUP($A63,Round33[],5,FALSE), 0)</f>
        <v>0</v>
      </c>
      <c r="AK63" s="4">
        <f>IFERROR(VLOOKUP($A63,Round34[],5,FALSE), 0)</f>
        <v>0</v>
      </c>
      <c r="AL63" s="4">
        <f>IFERROR(VLOOKUP($A63,Round35[],5,FALSE), 0)</f>
        <v>0</v>
      </c>
      <c r="AM63" s="4">
        <f>IFERROR(VLOOKUP($A63,Round36[],5,FALSE), 0)</f>
        <v>0</v>
      </c>
      <c r="AN63" s="4">
        <f>IFERROR(VLOOKUP($A63,Round37[],5,FALSE), 0)</f>
        <v>0</v>
      </c>
      <c r="AO63" s="4">
        <f>IFERROR(VLOOKUP($A63,Round38[],5,FALSE), 0)</f>
        <v>0</v>
      </c>
      <c r="AP63" s="4">
        <f>IFERROR(VLOOKUP($A63,Round39[],5,FALSE), 0)</f>
        <v>0</v>
      </c>
      <c r="AQ63" s="4">
        <f>IFERROR(VLOOKUP($A63,Round40[],5,FALSE), 0)</f>
        <v>0</v>
      </c>
      <c r="AR63" s="4">
        <f>IFERROR(VLOOKUP($A63,Round41[],5,FALSE), 0)</f>
        <v>0</v>
      </c>
      <c r="AS63" s="4">
        <f>IFERROR(VLOOKUP($A63,Round42[],5,FALSE), 0)</f>
        <v>0</v>
      </c>
      <c r="AT63" s="4">
        <f>IFERROR(VLOOKUP($A63,Round43[],5,FALSE), 0)</f>
        <v>0</v>
      </c>
      <c r="AU63" s="4">
        <f>IFERROR(VLOOKUP($A63,Round44[],5,FALSE), 0)</f>
        <v>0</v>
      </c>
      <c r="AV63" s="4">
        <f>IFERROR(VLOOKUP($A63,Round45[],5,FALSE), 0)</f>
        <v>0</v>
      </c>
      <c r="AW63" s="4">
        <f>IFERROR(VLOOKUP($A63,Round46[],5,FALSE), 0)</f>
        <v>0</v>
      </c>
      <c r="AX63" s="4">
        <f>IFERROR(VLOOKUP($A63,Round47[],5,FALSE), 0)</f>
        <v>0</v>
      </c>
      <c r="AY63" s="4">
        <f>IFERROR(VLOOKUP($A63,Round48[],5,FALSE), 0)</f>
        <v>0</v>
      </c>
      <c r="AZ63" s="4">
        <f>IFERROR(VLOOKUP($A63,Round49[],5,FALSE), 0)</f>
        <v>0</v>
      </c>
      <c r="BA63" s="4">
        <f>IFERROR(VLOOKUP($A63,Round50[],5,FALSE), 0)</f>
        <v>0</v>
      </c>
      <c r="BB63" s="4">
        <f>IFERROR(VLOOKUP($A63,Round51[],5,FALSE), 0)</f>
        <v>0</v>
      </c>
      <c r="BC63" s="4">
        <f>IFERROR(VLOOKUP($A63,Round52[],5,FALSE), 0)</f>
        <v>0</v>
      </c>
      <c r="BD63" s="4">
        <f>IFERROR(VLOOKUP($A63,Round53[],5,FALSE), 0)</f>
        <v>0</v>
      </c>
      <c r="BE63" s="4">
        <f>IFERROR(VLOOKUP($A63,Round54[],5,FALSE), 0)</f>
        <v>0</v>
      </c>
      <c r="BF63" s="4">
        <f>IFERROR(VLOOKUP($A63,Round55[],5,FALSE), 0)</f>
        <v>0</v>
      </c>
      <c r="BG63" s="4">
        <f>IFERROR(VLOOKUP($A63,Round56[],5,FALSE), 0)</f>
        <v>0</v>
      </c>
      <c r="BH63" s="4">
        <f>IFERROR(VLOOKUP($A63,Round57[],5,FALSE), 0)</f>
        <v>0</v>
      </c>
      <c r="BI63" s="4">
        <f>IFERROR(VLOOKUP($A63,Round58[],5,FALSE), 0)</f>
        <v>0</v>
      </c>
      <c r="BJ63" s="4">
        <f>IFERROR(VLOOKUP($A63,Round59[],5,FALSE), 0)</f>
        <v>0</v>
      </c>
      <c r="BK63" s="4">
        <f>IFERROR(VLOOKUP($A63,Round60[],5,FALSE), 0)</f>
        <v>0</v>
      </c>
    </row>
    <row r="64" spans="1:63" ht="22.5" x14ac:dyDescent="0.25">
      <c r="A64" s="1">
        <v>29225</v>
      </c>
      <c r="B64" s="5" t="s">
        <v>83</v>
      </c>
      <c r="C64" s="7">
        <f xml:space="preserve"> SUM(TotalPoints[[#This Row],[دور 1]:[دور 60]])</f>
        <v>2</v>
      </c>
      <c r="D64" s="4">
        <f>IFERROR(VLOOKUP($A64,Round01[],5,FALSE), 0)</f>
        <v>2</v>
      </c>
      <c r="E64" s="4">
        <f>IFERROR(VLOOKUP($A64,Round02[],5,FALSE), 0)</f>
        <v>0</v>
      </c>
      <c r="F64" s="4">
        <f>IFERROR(VLOOKUP($A64,Round03[],5,FALSE), 0)</f>
        <v>0</v>
      </c>
      <c r="G64" s="4">
        <f>IFERROR(VLOOKUP($A64,Round04[],5,FALSE), 0)</f>
        <v>0</v>
      </c>
      <c r="H64" s="4">
        <f>IFERROR(VLOOKUP($A64,Round05[],5,FALSE), 0)</f>
        <v>0</v>
      </c>
      <c r="I64" s="4">
        <f>IFERROR(VLOOKUP($A64,Round06[],5,FALSE), 0)</f>
        <v>0</v>
      </c>
      <c r="J64" s="4">
        <f>IFERROR(VLOOKUP($A64,Round07[],5,FALSE), 0)</f>
        <v>0</v>
      </c>
      <c r="K64" s="4">
        <f>IFERROR(VLOOKUP($A64,Round08[],5,FALSE), 0)</f>
        <v>0</v>
      </c>
      <c r="L64" s="4">
        <f>IFERROR(VLOOKUP($A64,Round09[],5,FALSE), 0)</f>
        <v>0</v>
      </c>
      <c r="M64" s="4">
        <f>IFERROR(VLOOKUP($A64,Round10[],5,FALSE), 0)</f>
        <v>0</v>
      </c>
      <c r="N64" s="4">
        <f>IFERROR(VLOOKUP($A64,Round11[],5,FALSE), 0)</f>
        <v>0</v>
      </c>
      <c r="O64" s="4">
        <f>IFERROR(VLOOKUP($A64,Round12[],5,FALSE), 0)</f>
        <v>0</v>
      </c>
      <c r="P64" s="4">
        <f>IFERROR(VLOOKUP($A64,Round13[],5,FALSE), 0)</f>
        <v>0</v>
      </c>
      <c r="Q64" s="4">
        <f>IFERROR(VLOOKUP($A64,Round14[],5,FALSE), 0)</f>
        <v>0</v>
      </c>
      <c r="R64" s="4">
        <f>IFERROR(VLOOKUP($A64,Round15[],5,FALSE), 0)</f>
        <v>0</v>
      </c>
      <c r="S64" s="4">
        <f>IFERROR(VLOOKUP($A64,Round16[],5,FALSE), 0)</f>
        <v>0</v>
      </c>
      <c r="T64" s="4">
        <f>IFERROR(VLOOKUP($A64,Round17[],5,FALSE), 0)</f>
        <v>0</v>
      </c>
      <c r="U64" s="4">
        <f>IFERROR(VLOOKUP($A64,Round18[],5,FALSE), 0)</f>
        <v>0</v>
      </c>
      <c r="V64" s="4">
        <f>IFERROR(VLOOKUP($A64,Round19[],5,FALSE), 0)</f>
        <v>0</v>
      </c>
      <c r="W64" s="4">
        <f>IFERROR(VLOOKUP($A64,Round20[],5,FALSE), 0)</f>
        <v>0</v>
      </c>
      <c r="X64" s="4">
        <f>IFERROR(VLOOKUP($A64,Round21[],5,FALSE), 0)</f>
        <v>0</v>
      </c>
      <c r="Y64" s="4">
        <f>IFERROR(VLOOKUP($A64,Round22[],5,FALSE), 0)</f>
        <v>0</v>
      </c>
      <c r="Z64" s="4">
        <f>IFERROR(VLOOKUP($A64,Round23[],5,FALSE), 0)</f>
        <v>0</v>
      </c>
      <c r="AA64" s="4">
        <f>IFERROR(VLOOKUP($A64,Round24[],5,FALSE), 0)</f>
        <v>0</v>
      </c>
      <c r="AB64" s="4">
        <f>IFERROR(VLOOKUP($A64,Round25[],5,FALSE), 0)</f>
        <v>0</v>
      </c>
      <c r="AC64" s="4">
        <f>IFERROR(VLOOKUP($A64,Round26[],5,FALSE), 0)</f>
        <v>0</v>
      </c>
      <c r="AD64" s="4">
        <f>IFERROR(VLOOKUP($A64,Round27[],5,FALSE), 0)</f>
        <v>0</v>
      </c>
      <c r="AE64" s="4">
        <f>IFERROR(VLOOKUP($A64,Round28[],5,FALSE), 0)</f>
        <v>0</v>
      </c>
      <c r="AF64" s="4">
        <f>IFERROR(VLOOKUP($A64,Round29[],5,FALSE), 0)</f>
        <v>0</v>
      </c>
      <c r="AG64" s="4">
        <f>IFERROR(VLOOKUP($A64,Round30[],5,FALSE), 0)</f>
        <v>0</v>
      </c>
      <c r="AH64" s="4">
        <f>IFERROR(VLOOKUP($A64,Round31[],5,FALSE), 0)</f>
        <v>0</v>
      </c>
      <c r="AI64" s="4">
        <f>IFERROR(VLOOKUP($A64,Round32[],5,FALSE), 0)</f>
        <v>0</v>
      </c>
      <c r="AJ64" s="4">
        <f>IFERROR(VLOOKUP($A64,Round33[],5,FALSE), 0)</f>
        <v>0</v>
      </c>
      <c r="AK64" s="4">
        <f>IFERROR(VLOOKUP($A64,Round34[],5,FALSE), 0)</f>
        <v>0</v>
      </c>
      <c r="AL64" s="4">
        <f>IFERROR(VLOOKUP($A64,Round35[],5,FALSE), 0)</f>
        <v>0</v>
      </c>
      <c r="AM64" s="4">
        <f>IFERROR(VLOOKUP($A64,Round36[],5,FALSE), 0)</f>
        <v>0</v>
      </c>
      <c r="AN64" s="4">
        <f>IFERROR(VLOOKUP($A64,Round37[],5,FALSE), 0)</f>
        <v>0</v>
      </c>
      <c r="AO64" s="4">
        <f>IFERROR(VLOOKUP($A64,Round38[],5,FALSE), 0)</f>
        <v>0</v>
      </c>
      <c r="AP64" s="4">
        <f>IFERROR(VLOOKUP($A64,Round39[],5,FALSE), 0)</f>
        <v>0</v>
      </c>
      <c r="AQ64" s="4">
        <f>IFERROR(VLOOKUP($A64,Round40[],5,FALSE), 0)</f>
        <v>0</v>
      </c>
      <c r="AR64" s="4">
        <f>IFERROR(VLOOKUP($A64,Round41[],5,FALSE), 0)</f>
        <v>0</v>
      </c>
      <c r="AS64" s="4">
        <f>IFERROR(VLOOKUP($A64,Round42[],5,FALSE), 0)</f>
        <v>0</v>
      </c>
      <c r="AT64" s="4">
        <f>IFERROR(VLOOKUP($A64,Round43[],5,FALSE), 0)</f>
        <v>0</v>
      </c>
      <c r="AU64" s="4">
        <f>IFERROR(VLOOKUP($A64,Round44[],5,FALSE), 0)</f>
        <v>0</v>
      </c>
      <c r="AV64" s="4">
        <f>IFERROR(VLOOKUP($A64,Round45[],5,FALSE), 0)</f>
        <v>0</v>
      </c>
      <c r="AW64" s="4">
        <f>IFERROR(VLOOKUP($A64,Round46[],5,FALSE), 0)</f>
        <v>0</v>
      </c>
      <c r="AX64" s="4">
        <f>IFERROR(VLOOKUP($A64,Round47[],5,FALSE), 0)</f>
        <v>0</v>
      </c>
      <c r="AY64" s="4">
        <f>IFERROR(VLOOKUP($A64,Round48[],5,FALSE), 0)</f>
        <v>0</v>
      </c>
      <c r="AZ64" s="4">
        <f>IFERROR(VLOOKUP($A64,Round49[],5,FALSE), 0)</f>
        <v>0</v>
      </c>
      <c r="BA64" s="4">
        <f>IFERROR(VLOOKUP($A64,Round50[],5,FALSE), 0)</f>
        <v>0</v>
      </c>
      <c r="BB64" s="4">
        <f>IFERROR(VLOOKUP($A64,Round51[],5,FALSE), 0)</f>
        <v>0</v>
      </c>
      <c r="BC64" s="4">
        <f>IFERROR(VLOOKUP($A64,Round52[],5,FALSE), 0)</f>
        <v>0</v>
      </c>
      <c r="BD64" s="4">
        <f>IFERROR(VLOOKUP($A64,Round53[],5,FALSE), 0)</f>
        <v>0</v>
      </c>
      <c r="BE64" s="4">
        <f>IFERROR(VLOOKUP($A64,Round54[],5,FALSE), 0)</f>
        <v>0</v>
      </c>
      <c r="BF64" s="4">
        <f>IFERROR(VLOOKUP($A64,Round55[],5,FALSE), 0)</f>
        <v>0</v>
      </c>
      <c r="BG64" s="4">
        <f>IFERROR(VLOOKUP($A64,Round56[],5,FALSE), 0)</f>
        <v>0</v>
      </c>
      <c r="BH64" s="4">
        <f>IFERROR(VLOOKUP($A64,Round57[],5,FALSE), 0)</f>
        <v>0</v>
      </c>
      <c r="BI64" s="4">
        <f>IFERROR(VLOOKUP($A64,Round58[],5,FALSE), 0)</f>
        <v>0</v>
      </c>
      <c r="BJ64" s="4">
        <f>IFERROR(VLOOKUP($A64,Round59[],5,FALSE), 0)</f>
        <v>0</v>
      </c>
      <c r="BK64" s="4">
        <f>IFERROR(VLOOKUP($A64,Round60[],5,FALSE), 0)</f>
        <v>0</v>
      </c>
    </row>
    <row r="65" spans="1:63" ht="22.5" x14ac:dyDescent="0.25">
      <c r="A65" s="1">
        <v>28965</v>
      </c>
      <c r="B65" s="5" t="s">
        <v>157</v>
      </c>
      <c r="C65" s="7">
        <f xml:space="preserve"> SUM(TotalPoints[[#This Row],[دور 1]:[دور 60]])</f>
        <v>2</v>
      </c>
      <c r="D65" s="4">
        <f>IFERROR(VLOOKUP($A65,Round01[],5,FALSE), 0)</f>
        <v>2</v>
      </c>
      <c r="E65" s="4">
        <f>IFERROR(VLOOKUP($A65,Round02[],5,FALSE), 0)</f>
        <v>0</v>
      </c>
      <c r="F65" s="4">
        <f>IFERROR(VLOOKUP($A65,Round03[],5,FALSE), 0)</f>
        <v>0</v>
      </c>
      <c r="G65" s="4">
        <f>IFERROR(VLOOKUP($A65,Round04[],5,FALSE), 0)</f>
        <v>0</v>
      </c>
      <c r="H65" s="4">
        <f>IFERROR(VLOOKUP($A65,Round05[],5,FALSE), 0)</f>
        <v>0</v>
      </c>
      <c r="I65" s="4">
        <f>IFERROR(VLOOKUP($A65,Round06[],5,FALSE), 0)</f>
        <v>0</v>
      </c>
      <c r="J65" s="4">
        <f>IFERROR(VLOOKUP($A65,Round07[],5,FALSE), 0)</f>
        <v>0</v>
      </c>
      <c r="K65" s="4">
        <f>IFERROR(VLOOKUP($A65,Round08[],5,FALSE), 0)</f>
        <v>0</v>
      </c>
      <c r="L65" s="4">
        <f>IFERROR(VLOOKUP($A65,Round09[],5,FALSE), 0)</f>
        <v>0</v>
      </c>
      <c r="M65" s="4">
        <f>IFERROR(VLOOKUP($A65,Round10[],5,FALSE), 0)</f>
        <v>0</v>
      </c>
      <c r="N65" s="4">
        <f>IFERROR(VLOOKUP($A65,Round11[],5,FALSE), 0)</f>
        <v>0</v>
      </c>
      <c r="O65" s="4">
        <f>IFERROR(VLOOKUP($A65,Round12[],5,FALSE), 0)</f>
        <v>0</v>
      </c>
      <c r="P65" s="4">
        <f>IFERROR(VLOOKUP($A65,Round13[],5,FALSE), 0)</f>
        <v>0</v>
      </c>
      <c r="Q65" s="4">
        <f>IFERROR(VLOOKUP($A65,Round14[],5,FALSE), 0)</f>
        <v>0</v>
      </c>
      <c r="R65" s="4">
        <f>IFERROR(VLOOKUP($A65,Round15[],5,FALSE), 0)</f>
        <v>0</v>
      </c>
      <c r="S65" s="4">
        <f>IFERROR(VLOOKUP($A65,Round16[],5,FALSE), 0)</f>
        <v>0</v>
      </c>
      <c r="T65" s="4">
        <f>IFERROR(VLOOKUP($A65,Round17[],5,FALSE), 0)</f>
        <v>0</v>
      </c>
      <c r="U65" s="4">
        <f>IFERROR(VLOOKUP($A65,Round18[],5,FALSE), 0)</f>
        <v>0</v>
      </c>
      <c r="V65" s="4">
        <f>IFERROR(VLOOKUP($A65,Round19[],5,FALSE), 0)</f>
        <v>0</v>
      </c>
      <c r="W65" s="4">
        <f>IFERROR(VLOOKUP($A65,Round20[],5,FALSE), 0)</f>
        <v>0</v>
      </c>
      <c r="X65" s="4">
        <f>IFERROR(VLOOKUP($A65,Round21[],5,FALSE), 0)</f>
        <v>0</v>
      </c>
      <c r="Y65" s="4">
        <f>IFERROR(VLOOKUP($A65,Round22[],5,FALSE), 0)</f>
        <v>0</v>
      </c>
      <c r="Z65" s="4">
        <f>IFERROR(VLOOKUP($A65,Round23[],5,FALSE), 0)</f>
        <v>0</v>
      </c>
      <c r="AA65" s="4">
        <f>IFERROR(VLOOKUP($A65,Round24[],5,FALSE), 0)</f>
        <v>0</v>
      </c>
      <c r="AB65" s="4">
        <f>IFERROR(VLOOKUP($A65,Round25[],5,FALSE), 0)</f>
        <v>0</v>
      </c>
      <c r="AC65" s="4">
        <f>IFERROR(VLOOKUP($A65,Round26[],5,FALSE), 0)</f>
        <v>0</v>
      </c>
      <c r="AD65" s="4">
        <f>IFERROR(VLOOKUP($A65,Round27[],5,FALSE), 0)</f>
        <v>0</v>
      </c>
      <c r="AE65" s="4">
        <f>IFERROR(VLOOKUP($A65,Round28[],5,FALSE), 0)</f>
        <v>0</v>
      </c>
      <c r="AF65" s="4">
        <f>IFERROR(VLOOKUP($A65,Round29[],5,FALSE), 0)</f>
        <v>0</v>
      </c>
      <c r="AG65" s="4">
        <f>IFERROR(VLOOKUP($A65,Round30[],5,FALSE), 0)</f>
        <v>0</v>
      </c>
      <c r="AH65" s="4">
        <f>IFERROR(VLOOKUP($A65,Round31[],5,FALSE), 0)</f>
        <v>0</v>
      </c>
      <c r="AI65" s="4">
        <f>IFERROR(VLOOKUP($A65,Round32[],5,FALSE), 0)</f>
        <v>0</v>
      </c>
      <c r="AJ65" s="4">
        <f>IFERROR(VLOOKUP($A65,Round33[],5,FALSE), 0)</f>
        <v>0</v>
      </c>
      <c r="AK65" s="4">
        <f>IFERROR(VLOOKUP($A65,Round34[],5,FALSE), 0)</f>
        <v>0</v>
      </c>
      <c r="AL65" s="4">
        <f>IFERROR(VLOOKUP($A65,Round35[],5,FALSE), 0)</f>
        <v>0</v>
      </c>
      <c r="AM65" s="4">
        <f>IFERROR(VLOOKUP($A65,Round36[],5,FALSE), 0)</f>
        <v>0</v>
      </c>
      <c r="AN65" s="4">
        <f>IFERROR(VLOOKUP($A65,Round37[],5,FALSE), 0)</f>
        <v>0</v>
      </c>
      <c r="AO65" s="4">
        <f>IFERROR(VLOOKUP($A65,Round38[],5,FALSE), 0)</f>
        <v>0</v>
      </c>
      <c r="AP65" s="4">
        <f>IFERROR(VLOOKUP($A65,Round39[],5,FALSE), 0)</f>
        <v>0</v>
      </c>
      <c r="AQ65" s="4">
        <f>IFERROR(VLOOKUP($A65,Round40[],5,FALSE), 0)</f>
        <v>0</v>
      </c>
      <c r="AR65" s="4">
        <f>IFERROR(VLOOKUP($A65,Round41[],5,FALSE), 0)</f>
        <v>0</v>
      </c>
      <c r="AS65" s="4">
        <f>IFERROR(VLOOKUP($A65,Round42[],5,FALSE), 0)</f>
        <v>0</v>
      </c>
      <c r="AT65" s="4">
        <f>IFERROR(VLOOKUP($A65,Round43[],5,FALSE), 0)</f>
        <v>0</v>
      </c>
      <c r="AU65" s="4">
        <f>IFERROR(VLOOKUP($A65,Round44[],5,FALSE), 0)</f>
        <v>0</v>
      </c>
      <c r="AV65" s="4">
        <f>IFERROR(VLOOKUP($A65,Round45[],5,FALSE), 0)</f>
        <v>0</v>
      </c>
      <c r="AW65" s="4">
        <f>IFERROR(VLOOKUP($A65,Round46[],5,FALSE), 0)</f>
        <v>0</v>
      </c>
      <c r="AX65" s="4">
        <f>IFERROR(VLOOKUP($A65,Round47[],5,FALSE), 0)</f>
        <v>0</v>
      </c>
      <c r="AY65" s="4">
        <f>IFERROR(VLOOKUP($A65,Round48[],5,FALSE), 0)</f>
        <v>0</v>
      </c>
      <c r="AZ65" s="4">
        <f>IFERROR(VLOOKUP($A65,Round49[],5,FALSE), 0)</f>
        <v>0</v>
      </c>
      <c r="BA65" s="4">
        <f>IFERROR(VLOOKUP($A65,Round50[],5,FALSE), 0)</f>
        <v>0</v>
      </c>
      <c r="BB65" s="4">
        <f>IFERROR(VLOOKUP($A65,Round51[],5,FALSE), 0)</f>
        <v>0</v>
      </c>
      <c r="BC65" s="4">
        <f>IFERROR(VLOOKUP($A65,Round52[],5,FALSE), 0)</f>
        <v>0</v>
      </c>
      <c r="BD65" s="4">
        <f>IFERROR(VLOOKUP($A65,Round53[],5,FALSE), 0)</f>
        <v>0</v>
      </c>
      <c r="BE65" s="4">
        <f>IFERROR(VLOOKUP($A65,Round54[],5,FALSE), 0)</f>
        <v>0</v>
      </c>
      <c r="BF65" s="4">
        <f>IFERROR(VLOOKUP($A65,Round55[],5,FALSE), 0)</f>
        <v>0</v>
      </c>
      <c r="BG65" s="4">
        <f>IFERROR(VLOOKUP($A65,Round56[],5,FALSE), 0)</f>
        <v>0</v>
      </c>
      <c r="BH65" s="4">
        <f>IFERROR(VLOOKUP($A65,Round57[],5,FALSE), 0)</f>
        <v>0</v>
      </c>
      <c r="BI65" s="4">
        <f>IFERROR(VLOOKUP($A65,Round58[],5,FALSE), 0)</f>
        <v>0</v>
      </c>
      <c r="BJ65" s="4">
        <f>IFERROR(VLOOKUP($A65,Round59[],5,FALSE), 0)</f>
        <v>0</v>
      </c>
      <c r="BK65" s="4">
        <f>IFERROR(VLOOKUP($A65,Round60[],5,FALSE), 0)</f>
        <v>0</v>
      </c>
    </row>
    <row r="66" spans="1:63" ht="22.5" x14ac:dyDescent="0.25">
      <c r="A66" s="1">
        <v>28715</v>
      </c>
      <c r="B66" s="5" t="s">
        <v>150</v>
      </c>
      <c r="C66" s="7">
        <f xml:space="preserve"> SUM(TotalPoints[[#This Row],[دور 1]:[دور 60]])</f>
        <v>2</v>
      </c>
      <c r="D66" s="4">
        <f>IFERROR(VLOOKUP($A66,Round01[],5,FALSE), 0)</f>
        <v>2</v>
      </c>
      <c r="E66" s="4">
        <f>IFERROR(VLOOKUP($A66,Round02[],5,FALSE), 0)</f>
        <v>0</v>
      </c>
      <c r="F66" s="4">
        <f>IFERROR(VLOOKUP($A66,Round03[],5,FALSE), 0)</f>
        <v>0</v>
      </c>
      <c r="G66" s="4">
        <f>IFERROR(VLOOKUP($A66,Round04[],5,FALSE), 0)</f>
        <v>0</v>
      </c>
      <c r="H66" s="4">
        <f>IFERROR(VLOOKUP($A66,Round05[],5,FALSE), 0)</f>
        <v>0</v>
      </c>
      <c r="I66" s="4">
        <f>IFERROR(VLOOKUP($A66,Round06[],5,FALSE), 0)</f>
        <v>0</v>
      </c>
      <c r="J66" s="4">
        <f>IFERROR(VLOOKUP($A66,Round07[],5,FALSE), 0)</f>
        <v>0</v>
      </c>
      <c r="K66" s="4">
        <f>IFERROR(VLOOKUP($A66,Round08[],5,FALSE), 0)</f>
        <v>0</v>
      </c>
      <c r="L66" s="4">
        <f>IFERROR(VLOOKUP($A66,Round09[],5,FALSE), 0)</f>
        <v>0</v>
      </c>
      <c r="M66" s="4">
        <f>IFERROR(VLOOKUP($A66,Round10[],5,FALSE), 0)</f>
        <v>0</v>
      </c>
      <c r="N66" s="4">
        <f>IFERROR(VLOOKUP($A66,Round11[],5,FALSE), 0)</f>
        <v>0</v>
      </c>
      <c r="O66" s="4">
        <f>IFERROR(VLOOKUP($A66,Round12[],5,FALSE), 0)</f>
        <v>0</v>
      </c>
      <c r="P66" s="4">
        <f>IFERROR(VLOOKUP($A66,Round13[],5,FALSE), 0)</f>
        <v>0</v>
      </c>
      <c r="Q66" s="4">
        <f>IFERROR(VLOOKUP($A66,Round14[],5,FALSE), 0)</f>
        <v>0</v>
      </c>
      <c r="R66" s="4">
        <f>IFERROR(VLOOKUP($A66,Round15[],5,FALSE), 0)</f>
        <v>0</v>
      </c>
      <c r="S66" s="4">
        <f>IFERROR(VLOOKUP($A66,Round16[],5,FALSE), 0)</f>
        <v>0</v>
      </c>
      <c r="T66" s="4">
        <f>IFERROR(VLOOKUP($A66,Round17[],5,FALSE), 0)</f>
        <v>0</v>
      </c>
      <c r="U66" s="4">
        <f>IFERROR(VLOOKUP($A66,Round18[],5,FALSE), 0)</f>
        <v>0</v>
      </c>
      <c r="V66" s="4">
        <f>IFERROR(VLOOKUP($A66,Round19[],5,FALSE), 0)</f>
        <v>0</v>
      </c>
      <c r="W66" s="4">
        <f>IFERROR(VLOOKUP($A66,Round20[],5,FALSE), 0)</f>
        <v>0</v>
      </c>
      <c r="X66" s="4">
        <f>IFERROR(VLOOKUP($A66,Round21[],5,FALSE), 0)</f>
        <v>0</v>
      </c>
      <c r="Y66" s="4">
        <f>IFERROR(VLOOKUP($A66,Round22[],5,FALSE), 0)</f>
        <v>0</v>
      </c>
      <c r="Z66" s="4">
        <f>IFERROR(VLOOKUP($A66,Round23[],5,FALSE), 0)</f>
        <v>0</v>
      </c>
      <c r="AA66" s="4">
        <f>IFERROR(VLOOKUP($A66,Round24[],5,FALSE), 0)</f>
        <v>0</v>
      </c>
      <c r="AB66" s="4">
        <f>IFERROR(VLOOKUP($A66,Round25[],5,FALSE), 0)</f>
        <v>0</v>
      </c>
      <c r="AC66" s="4">
        <f>IFERROR(VLOOKUP($A66,Round26[],5,FALSE), 0)</f>
        <v>0</v>
      </c>
      <c r="AD66" s="4">
        <f>IFERROR(VLOOKUP($A66,Round27[],5,FALSE), 0)</f>
        <v>0</v>
      </c>
      <c r="AE66" s="4">
        <f>IFERROR(VLOOKUP($A66,Round28[],5,FALSE), 0)</f>
        <v>0</v>
      </c>
      <c r="AF66" s="4">
        <f>IFERROR(VLOOKUP($A66,Round29[],5,FALSE), 0)</f>
        <v>0</v>
      </c>
      <c r="AG66" s="4">
        <f>IFERROR(VLOOKUP($A66,Round30[],5,FALSE), 0)</f>
        <v>0</v>
      </c>
      <c r="AH66" s="4">
        <f>IFERROR(VLOOKUP($A66,Round31[],5,FALSE), 0)</f>
        <v>0</v>
      </c>
      <c r="AI66" s="4">
        <f>IFERROR(VLOOKUP($A66,Round32[],5,FALSE), 0)</f>
        <v>0</v>
      </c>
      <c r="AJ66" s="4">
        <f>IFERROR(VLOOKUP($A66,Round33[],5,FALSE), 0)</f>
        <v>0</v>
      </c>
      <c r="AK66" s="4">
        <f>IFERROR(VLOOKUP($A66,Round34[],5,FALSE), 0)</f>
        <v>0</v>
      </c>
      <c r="AL66" s="4">
        <f>IFERROR(VLOOKUP($A66,Round35[],5,FALSE), 0)</f>
        <v>0</v>
      </c>
      <c r="AM66" s="4">
        <f>IFERROR(VLOOKUP($A66,Round36[],5,FALSE), 0)</f>
        <v>0</v>
      </c>
      <c r="AN66" s="4">
        <f>IFERROR(VLOOKUP($A66,Round37[],5,FALSE), 0)</f>
        <v>0</v>
      </c>
      <c r="AO66" s="4">
        <f>IFERROR(VLOOKUP($A66,Round38[],5,FALSE), 0)</f>
        <v>0</v>
      </c>
      <c r="AP66" s="4">
        <f>IFERROR(VLOOKUP($A66,Round39[],5,FALSE), 0)</f>
        <v>0</v>
      </c>
      <c r="AQ66" s="4">
        <f>IFERROR(VLOOKUP($A66,Round40[],5,FALSE), 0)</f>
        <v>0</v>
      </c>
      <c r="AR66" s="4">
        <f>IFERROR(VLOOKUP($A66,Round41[],5,FALSE), 0)</f>
        <v>0</v>
      </c>
      <c r="AS66" s="4">
        <f>IFERROR(VLOOKUP($A66,Round42[],5,FALSE), 0)</f>
        <v>0</v>
      </c>
      <c r="AT66" s="4">
        <f>IFERROR(VLOOKUP($A66,Round43[],5,FALSE), 0)</f>
        <v>0</v>
      </c>
      <c r="AU66" s="4">
        <f>IFERROR(VLOOKUP($A66,Round44[],5,FALSE), 0)</f>
        <v>0</v>
      </c>
      <c r="AV66" s="4">
        <f>IFERROR(VLOOKUP($A66,Round45[],5,FALSE), 0)</f>
        <v>0</v>
      </c>
      <c r="AW66" s="4">
        <f>IFERROR(VLOOKUP($A66,Round46[],5,FALSE), 0)</f>
        <v>0</v>
      </c>
      <c r="AX66" s="4">
        <f>IFERROR(VLOOKUP($A66,Round47[],5,FALSE), 0)</f>
        <v>0</v>
      </c>
      <c r="AY66" s="4">
        <f>IFERROR(VLOOKUP($A66,Round48[],5,FALSE), 0)</f>
        <v>0</v>
      </c>
      <c r="AZ66" s="4">
        <f>IFERROR(VLOOKUP($A66,Round49[],5,FALSE), 0)</f>
        <v>0</v>
      </c>
      <c r="BA66" s="4">
        <f>IFERROR(VLOOKUP($A66,Round50[],5,FALSE), 0)</f>
        <v>0</v>
      </c>
      <c r="BB66" s="4">
        <f>IFERROR(VLOOKUP($A66,Round51[],5,FALSE), 0)</f>
        <v>0</v>
      </c>
      <c r="BC66" s="4">
        <f>IFERROR(VLOOKUP($A66,Round52[],5,FALSE), 0)</f>
        <v>0</v>
      </c>
      <c r="BD66" s="4">
        <f>IFERROR(VLOOKUP($A66,Round53[],5,FALSE), 0)</f>
        <v>0</v>
      </c>
      <c r="BE66" s="4">
        <f>IFERROR(VLOOKUP($A66,Round54[],5,FALSE), 0)</f>
        <v>0</v>
      </c>
      <c r="BF66" s="4">
        <f>IFERROR(VLOOKUP($A66,Round55[],5,FALSE), 0)</f>
        <v>0</v>
      </c>
      <c r="BG66" s="4">
        <f>IFERROR(VLOOKUP($A66,Round56[],5,FALSE), 0)</f>
        <v>0</v>
      </c>
      <c r="BH66" s="4">
        <f>IFERROR(VLOOKUP($A66,Round57[],5,FALSE), 0)</f>
        <v>0</v>
      </c>
      <c r="BI66" s="4">
        <f>IFERROR(VLOOKUP($A66,Round58[],5,FALSE), 0)</f>
        <v>0</v>
      </c>
      <c r="BJ66" s="4">
        <f>IFERROR(VLOOKUP($A66,Round59[],5,FALSE), 0)</f>
        <v>0</v>
      </c>
      <c r="BK66" s="4">
        <f>IFERROR(VLOOKUP($A66,Round60[],5,FALSE), 0)</f>
        <v>0</v>
      </c>
    </row>
    <row r="67" spans="1:63" ht="22.5" x14ac:dyDescent="0.25">
      <c r="A67" s="1">
        <v>28485</v>
      </c>
      <c r="B67" s="5" t="s">
        <v>81</v>
      </c>
      <c r="C67" s="7">
        <f xml:space="preserve"> SUM(TotalPoints[[#This Row],[دور 1]:[دور 60]])</f>
        <v>2</v>
      </c>
      <c r="D67" s="4">
        <f>IFERROR(VLOOKUP($A67,Round01[],5,FALSE), 0)</f>
        <v>2</v>
      </c>
      <c r="E67" s="4">
        <f>IFERROR(VLOOKUP($A67,Round02[],5,FALSE), 0)</f>
        <v>0</v>
      </c>
      <c r="F67" s="4">
        <f>IFERROR(VLOOKUP($A67,Round03[],5,FALSE), 0)</f>
        <v>0</v>
      </c>
      <c r="G67" s="4">
        <f>IFERROR(VLOOKUP($A67,Round04[],5,FALSE), 0)</f>
        <v>0</v>
      </c>
      <c r="H67" s="4">
        <f>IFERROR(VLOOKUP($A67,Round05[],5,FALSE), 0)</f>
        <v>0</v>
      </c>
      <c r="I67" s="4">
        <f>IFERROR(VLOOKUP($A67,Round06[],5,FALSE), 0)</f>
        <v>0</v>
      </c>
      <c r="J67" s="4">
        <f>IFERROR(VLOOKUP($A67,Round07[],5,FALSE), 0)</f>
        <v>0</v>
      </c>
      <c r="K67" s="4">
        <f>IFERROR(VLOOKUP($A67,Round08[],5,FALSE), 0)</f>
        <v>0</v>
      </c>
      <c r="L67" s="4">
        <f>IFERROR(VLOOKUP($A67,Round09[],5,FALSE), 0)</f>
        <v>0</v>
      </c>
      <c r="M67" s="4">
        <f>IFERROR(VLOOKUP($A67,Round10[],5,FALSE), 0)</f>
        <v>0</v>
      </c>
      <c r="N67" s="4">
        <f>IFERROR(VLOOKUP($A67,Round11[],5,FALSE), 0)</f>
        <v>0</v>
      </c>
      <c r="O67" s="4">
        <f>IFERROR(VLOOKUP($A67,Round12[],5,FALSE), 0)</f>
        <v>0</v>
      </c>
      <c r="P67" s="4">
        <f>IFERROR(VLOOKUP($A67,Round13[],5,FALSE), 0)</f>
        <v>0</v>
      </c>
      <c r="Q67" s="4">
        <f>IFERROR(VLOOKUP($A67,Round14[],5,FALSE), 0)</f>
        <v>0</v>
      </c>
      <c r="R67" s="4">
        <f>IFERROR(VLOOKUP($A67,Round15[],5,FALSE), 0)</f>
        <v>0</v>
      </c>
      <c r="S67" s="4">
        <f>IFERROR(VLOOKUP($A67,Round16[],5,FALSE), 0)</f>
        <v>0</v>
      </c>
      <c r="T67" s="4">
        <f>IFERROR(VLOOKUP($A67,Round17[],5,FALSE), 0)</f>
        <v>0</v>
      </c>
      <c r="U67" s="4">
        <f>IFERROR(VLOOKUP($A67,Round18[],5,FALSE), 0)</f>
        <v>0</v>
      </c>
      <c r="V67" s="4">
        <f>IFERROR(VLOOKUP($A67,Round19[],5,FALSE), 0)</f>
        <v>0</v>
      </c>
      <c r="W67" s="4">
        <f>IFERROR(VLOOKUP($A67,Round20[],5,FALSE), 0)</f>
        <v>0</v>
      </c>
      <c r="X67" s="4">
        <f>IFERROR(VLOOKUP($A67,Round21[],5,FALSE), 0)</f>
        <v>0</v>
      </c>
      <c r="Y67" s="4">
        <f>IFERROR(VLOOKUP($A67,Round22[],5,FALSE), 0)</f>
        <v>0</v>
      </c>
      <c r="Z67" s="4">
        <f>IFERROR(VLOOKUP($A67,Round23[],5,FALSE), 0)</f>
        <v>0</v>
      </c>
      <c r="AA67" s="4">
        <f>IFERROR(VLOOKUP($A67,Round24[],5,FALSE), 0)</f>
        <v>0</v>
      </c>
      <c r="AB67" s="4">
        <f>IFERROR(VLOOKUP($A67,Round25[],5,FALSE), 0)</f>
        <v>0</v>
      </c>
      <c r="AC67" s="4">
        <f>IFERROR(VLOOKUP($A67,Round26[],5,FALSE), 0)</f>
        <v>0</v>
      </c>
      <c r="AD67" s="4">
        <f>IFERROR(VLOOKUP($A67,Round27[],5,FALSE), 0)</f>
        <v>0</v>
      </c>
      <c r="AE67" s="4">
        <f>IFERROR(VLOOKUP($A67,Round28[],5,FALSE), 0)</f>
        <v>0</v>
      </c>
      <c r="AF67" s="4">
        <f>IFERROR(VLOOKUP($A67,Round29[],5,FALSE), 0)</f>
        <v>0</v>
      </c>
      <c r="AG67" s="4">
        <f>IFERROR(VLOOKUP($A67,Round30[],5,FALSE), 0)</f>
        <v>0</v>
      </c>
      <c r="AH67" s="4">
        <f>IFERROR(VLOOKUP($A67,Round31[],5,FALSE), 0)</f>
        <v>0</v>
      </c>
      <c r="AI67" s="4">
        <f>IFERROR(VLOOKUP($A67,Round32[],5,FALSE), 0)</f>
        <v>0</v>
      </c>
      <c r="AJ67" s="4">
        <f>IFERROR(VLOOKUP($A67,Round33[],5,FALSE), 0)</f>
        <v>0</v>
      </c>
      <c r="AK67" s="4">
        <f>IFERROR(VLOOKUP($A67,Round34[],5,FALSE), 0)</f>
        <v>0</v>
      </c>
      <c r="AL67" s="4">
        <f>IFERROR(VLOOKUP($A67,Round35[],5,FALSE), 0)</f>
        <v>0</v>
      </c>
      <c r="AM67" s="4">
        <f>IFERROR(VLOOKUP($A67,Round36[],5,FALSE), 0)</f>
        <v>0</v>
      </c>
      <c r="AN67" s="4">
        <f>IFERROR(VLOOKUP($A67,Round37[],5,FALSE), 0)</f>
        <v>0</v>
      </c>
      <c r="AO67" s="4">
        <f>IFERROR(VLOOKUP($A67,Round38[],5,FALSE), 0)</f>
        <v>0</v>
      </c>
      <c r="AP67" s="4">
        <f>IFERROR(VLOOKUP($A67,Round39[],5,FALSE), 0)</f>
        <v>0</v>
      </c>
      <c r="AQ67" s="4">
        <f>IFERROR(VLOOKUP($A67,Round40[],5,FALSE), 0)</f>
        <v>0</v>
      </c>
      <c r="AR67" s="4">
        <f>IFERROR(VLOOKUP($A67,Round41[],5,FALSE), 0)</f>
        <v>0</v>
      </c>
      <c r="AS67" s="4">
        <f>IFERROR(VLOOKUP($A67,Round42[],5,FALSE), 0)</f>
        <v>0</v>
      </c>
      <c r="AT67" s="4">
        <f>IFERROR(VLOOKUP($A67,Round43[],5,FALSE), 0)</f>
        <v>0</v>
      </c>
      <c r="AU67" s="4">
        <f>IFERROR(VLOOKUP($A67,Round44[],5,FALSE), 0)</f>
        <v>0</v>
      </c>
      <c r="AV67" s="4">
        <f>IFERROR(VLOOKUP($A67,Round45[],5,FALSE), 0)</f>
        <v>0</v>
      </c>
      <c r="AW67" s="4">
        <f>IFERROR(VLOOKUP($A67,Round46[],5,FALSE), 0)</f>
        <v>0</v>
      </c>
      <c r="AX67" s="4">
        <f>IFERROR(VLOOKUP($A67,Round47[],5,FALSE), 0)</f>
        <v>0</v>
      </c>
      <c r="AY67" s="4">
        <f>IFERROR(VLOOKUP($A67,Round48[],5,FALSE), 0)</f>
        <v>0</v>
      </c>
      <c r="AZ67" s="4">
        <f>IFERROR(VLOOKUP($A67,Round49[],5,FALSE), 0)</f>
        <v>0</v>
      </c>
      <c r="BA67" s="4">
        <f>IFERROR(VLOOKUP($A67,Round50[],5,FALSE), 0)</f>
        <v>0</v>
      </c>
      <c r="BB67" s="4">
        <f>IFERROR(VLOOKUP($A67,Round51[],5,FALSE), 0)</f>
        <v>0</v>
      </c>
      <c r="BC67" s="4">
        <f>IFERROR(VLOOKUP($A67,Round52[],5,FALSE), 0)</f>
        <v>0</v>
      </c>
      <c r="BD67" s="4">
        <f>IFERROR(VLOOKUP($A67,Round53[],5,FALSE), 0)</f>
        <v>0</v>
      </c>
      <c r="BE67" s="4">
        <f>IFERROR(VLOOKUP($A67,Round54[],5,FALSE), 0)</f>
        <v>0</v>
      </c>
      <c r="BF67" s="4">
        <f>IFERROR(VLOOKUP($A67,Round55[],5,FALSE), 0)</f>
        <v>0</v>
      </c>
      <c r="BG67" s="4">
        <f>IFERROR(VLOOKUP($A67,Round56[],5,FALSE), 0)</f>
        <v>0</v>
      </c>
      <c r="BH67" s="4">
        <f>IFERROR(VLOOKUP($A67,Round57[],5,FALSE), 0)</f>
        <v>0</v>
      </c>
      <c r="BI67" s="4">
        <f>IFERROR(VLOOKUP($A67,Round58[],5,FALSE), 0)</f>
        <v>0</v>
      </c>
      <c r="BJ67" s="4">
        <f>IFERROR(VLOOKUP($A67,Round59[],5,FALSE), 0)</f>
        <v>0</v>
      </c>
      <c r="BK67" s="4">
        <f>IFERROR(VLOOKUP($A67,Round60[],5,FALSE), 0)</f>
        <v>0</v>
      </c>
    </row>
    <row r="68" spans="1:63" ht="22.5" x14ac:dyDescent="0.25">
      <c r="A68" s="1">
        <v>27502</v>
      </c>
      <c r="B68" s="5" t="s">
        <v>68</v>
      </c>
      <c r="C68" s="7">
        <f xml:space="preserve"> SUM(TotalPoints[[#This Row],[دور 1]:[دور 60]])</f>
        <v>2</v>
      </c>
      <c r="D68" s="4">
        <f>IFERROR(VLOOKUP($A68,Round01[],5,FALSE), 0)</f>
        <v>2</v>
      </c>
      <c r="E68" s="4">
        <f>IFERROR(VLOOKUP($A68,Round02[],5,FALSE), 0)</f>
        <v>0</v>
      </c>
      <c r="F68" s="4">
        <f>IFERROR(VLOOKUP($A68,Round03[],5,FALSE), 0)</f>
        <v>0</v>
      </c>
      <c r="G68" s="4">
        <f>IFERROR(VLOOKUP($A68,Round04[],5,FALSE), 0)</f>
        <v>0</v>
      </c>
      <c r="H68" s="4">
        <f>IFERROR(VLOOKUP($A68,Round05[],5,FALSE), 0)</f>
        <v>0</v>
      </c>
      <c r="I68" s="4">
        <f>IFERROR(VLOOKUP($A68,Round06[],5,FALSE), 0)</f>
        <v>0</v>
      </c>
      <c r="J68" s="1">
        <f>IFERROR(VLOOKUP($A68,Round07[],5,FALSE), 0)</f>
        <v>0</v>
      </c>
      <c r="K68" s="1">
        <f>IFERROR(VLOOKUP($A68,Round08[],5,FALSE), 0)</f>
        <v>0</v>
      </c>
      <c r="L68" s="1">
        <f>IFERROR(VLOOKUP($A68,Round09[],5,FALSE), 0)</f>
        <v>0</v>
      </c>
      <c r="M68" s="1">
        <f>IFERROR(VLOOKUP($A68,Round10[],5,FALSE), 0)</f>
        <v>0</v>
      </c>
      <c r="N68" s="1">
        <f>IFERROR(VLOOKUP($A68,Round11[],5,FALSE), 0)</f>
        <v>0</v>
      </c>
      <c r="O68" s="1">
        <f>IFERROR(VLOOKUP($A68,Round12[],5,FALSE), 0)</f>
        <v>0</v>
      </c>
      <c r="P68" s="1">
        <f>IFERROR(VLOOKUP($A68,Round13[],5,FALSE), 0)</f>
        <v>0</v>
      </c>
      <c r="Q68" s="1">
        <f>IFERROR(VLOOKUP($A68,Round14[],5,FALSE), 0)</f>
        <v>0</v>
      </c>
      <c r="R68" s="1">
        <f>IFERROR(VLOOKUP($A68,Round15[],5,FALSE), 0)</f>
        <v>0</v>
      </c>
      <c r="S68" s="1">
        <f>IFERROR(VLOOKUP($A68,Round16[],5,FALSE), 0)</f>
        <v>0</v>
      </c>
      <c r="T68" s="1">
        <f>IFERROR(VLOOKUP($A68,Round17[],5,FALSE), 0)</f>
        <v>0</v>
      </c>
      <c r="U68" s="1">
        <f>IFERROR(VLOOKUP($A68,Round18[],5,FALSE), 0)</f>
        <v>0</v>
      </c>
      <c r="V68" s="1">
        <f>IFERROR(VLOOKUP($A68,Round19[],5,FALSE), 0)</f>
        <v>0</v>
      </c>
      <c r="W68" s="1">
        <f>IFERROR(VLOOKUP($A68,Round20[],5,FALSE), 0)</f>
        <v>0</v>
      </c>
      <c r="X68" s="1">
        <f>IFERROR(VLOOKUP($A68,Round21[],5,FALSE), 0)</f>
        <v>0</v>
      </c>
      <c r="Y68" s="1">
        <f>IFERROR(VLOOKUP($A68,Round22[],5,FALSE), 0)</f>
        <v>0</v>
      </c>
      <c r="Z68" s="1">
        <f>IFERROR(VLOOKUP($A68,Round23[],5,FALSE), 0)</f>
        <v>0</v>
      </c>
      <c r="AA68" s="1">
        <f>IFERROR(VLOOKUP($A68,Round24[],5,FALSE), 0)</f>
        <v>0</v>
      </c>
      <c r="AB68" s="1">
        <f>IFERROR(VLOOKUP($A68,Round25[],5,FALSE), 0)</f>
        <v>0</v>
      </c>
      <c r="AC68" s="1">
        <f>IFERROR(VLOOKUP($A68,Round26[],5,FALSE), 0)</f>
        <v>0</v>
      </c>
      <c r="AD68" s="1">
        <f>IFERROR(VLOOKUP($A68,Round27[],5,FALSE), 0)</f>
        <v>0</v>
      </c>
      <c r="AE68" s="1">
        <f>IFERROR(VLOOKUP($A68,Round28[],5,FALSE), 0)</f>
        <v>0</v>
      </c>
      <c r="AF68" s="1">
        <f>IFERROR(VLOOKUP($A68,Round29[],5,FALSE), 0)</f>
        <v>0</v>
      </c>
      <c r="AG68" s="1">
        <f>IFERROR(VLOOKUP($A68,Round30[],5,FALSE), 0)</f>
        <v>0</v>
      </c>
      <c r="AH68" s="1">
        <f>IFERROR(VLOOKUP($A68,Round31[],5,FALSE), 0)</f>
        <v>0</v>
      </c>
      <c r="AI68" s="1">
        <f>IFERROR(VLOOKUP($A68,Round32[],5,FALSE), 0)</f>
        <v>0</v>
      </c>
      <c r="AJ68" s="1">
        <f>IFERROR(VLOOKUP($A68,Round33[],5,FALSE), 0)</f>
        <v>0</v>
      </c>
      <c r="AK68" s="1">
        <f>IFERROR(VLOOKUP($A68,Round34[],5,FALSE), 0)</f>
        <v>0</v>
      </c>
      <c r="AL68" s="1">
        <f>IFERROR(VLOOKUP($A68,Round35[],5,FALSE), 0)</f>
        <v>0</v>
      </c>
      <c r="AM68" s="1">
        <f>IFERROR(VLOOKUP($A68,Round36[],5,FALSE), 0)</f>
        <v>0</v>
      </c>
      <c r="AN68" s="1">
        <f>IFERROR(VLOOKUP($A68,Round37[],5,FALSE), 0)</f>
        <v>0</v>
      </c>
      <c r="AO68" s="1">
        <f>IFERROR(VLOOKUP($A68,Round38[],5,FALSE), 0)</f>
        <v>0</v>
      </c>
      <c r="AP68" s="1">
        <f>IFERROR(VLOOKUP($A68,Round39[],5,FALSE), 0)</f>
        <v>0</v>
      </c>
      <c r="AQ68" s="1">
        <f>IFERROR(VLOOKUP($A68,Round40[],5,FALSE), 0)</f>
        <v>0</v>
      </c>
      <c r="AR68" s="1">
        <f>IFERROR(VLOOKUP($A68,Round41[],5,FALSE), 0)</f>
        <v>0</v>
      </c>
      <c r="AS68" s="1">
        <f>IFERROR(VLOOKUP($A68,Round42[],5,FALSE), 0)</f>
        <v>0</v>
      </c>
      <c r="AT68" s="1">
        <f>IFERROR(VLOOKUP($A68,Round43[],5,FALSE), 0)</f>
        <v>0</v>
      </c>
      <c r="AU68" s="1">
        <f>IFERROR(VLOOKUP($A68,Round44[],5,FALSE), 0)</f>
        <v>0</v>
      </c>
      <c r="AV68" s="1">
        <f>IFERROR(VLOOKUP($A68,Round45[],5,FALSE), 0)</f>
        <v>0</v>
      </c>
      <c r="AW68" s="1">
        <f>IFERROR(VLOOKUP($A68,Round46[],5,FALSE), 0)</f>
        <v>0</v>
      </c>
      <c r="AX68" s="1">
        <f>IFERROR(VLOOKUP($A68,Round47[],5,FALSE), 0)</f>
        <v>0</v>
      </c>
      <c r="AY68" s="1">
        <f>IFERROR(VLOOKUP($A68,Round48[],5,FALSE), 0)</f>
        <v>0</v>
      </c>
      <c r="AZ68" s="1">
        <f>IFERROR(VLOOKUP($A68,Round49[],5,FALSE), 0)</f>
        <v>0</v>
      </c>
      <c r="BA68" s="1">
        <f>IFERROR(VLOOKUP($A68,Round50[],5,FALSE), 0)</f>
        <v>0</v>
      </c>
      <c r="BB68" s="1">
        <f>IFERROR(VLOOKUP($A68,Round51[],5,FALSE), 0)</f>
        <v>0</v>
      </c>
      <c r="BC68" s="1">
        <f>IFERROR(VLOOKUP($A68,Round52[],5,FALSE), 0)</f>
        <v>0</v>
      </c>
      <c r="BD68" s="1">
        <f>IFERROR(VLOOKUP($A68,Round53[],5,FALSE), 0)</f>
        <v>0</v>
      </c>
      <c r="BE68" s="1">
        <f>IFERROR(VLOOKUP($A68,Round54[],5,FALSE), 0)</f>
        <v>0</v>
      </c>
      <c r="BF68" s="1">
        <f>IFERROR(VLOOKUP($A68,Round55[],5,FALSE), 0)</f>
        <v>0</v>
      </c>
      <c r="BG68" s="1">
        <f>IFERROR(VLOOKUP($A68,Round56[],5,FALSE), 0)</f>
        <v>0</v>
      </c>
      <c r="BH68" s="1">
        <f>IFERROR(VLOOKUP($A68,Round57[],5,FALSE), 0)</f>
        <v>0</v>
      </c>
      <c r="BI68" s="1">
        <f>IFERROR(VLOOKUP($A68,Round58[],5,FALSE), 0)</f>
        <v>0</v>
      </c>
      <c r="BJ68" s="1">
        <f>IFERROR(VLOOKUP($A68,Round59[],5,FALSE), 0)</f>
        <v>0</v>
      </c>
      <c r="BK68" s="1">
        <f>IFERROR(VLOOKUP($A68,Round60[],5,FALSE), 0)</f>
        <v>0</v>
      </c>
    </row>
    <row r="69" spans="1:63" ht="22.5" x14ac:dyDescent="0.25">
      <c r="A69" s="1">
        <v>26950</v>
      </c>
      <c r="B69" s="5" t="s">
        <v>108</v>
      </c>
      <c r="C69" s="7">
        <f xml:space="preserve"> SUM(TotalPoints[[#This Row],[دور 1]:[دور 60]])</f>
        <v>2</v>
      </c>
      <c r="D69" s="4">
        <f>IFERROR(VLOOKUP($A69,Round01[],5,FALSE), 0)</f>
        <v>2</v>
      </c>
      <c r="E69" s="4">
        <f>IFERROR(VLOOKUP($A69,Round02[],5,FALSE), 0)</f>
        <v>0</v>
      </c>
      <c r="F69" s="4">
        <f>IFERROR(VLOOKUP($A69,Round03[],5,FALSE), 0)</f>
        <v>0</v>
      </c>
      <c r="G69" s="4">
        <f>IFERROR(VLOOKUP($A69,Round04[],5,FALSE), 0)</f>
        <v>0</v>
      </c>
      <c r="H69" s="4">
        <f>IFERROR(VLOOKUP($A69,Round05[],5,FALSE), 0)</f>
        <v>0</v>
      </c>
      <c r="I69" s="4">
        <f>IFERROR(VLOOKUP($A69,Round06[],5,FALSE), 0)</f>
        <v>0</v>
      </c>
      <c r="J69" s="4">
        <f>IFERROR(VLOOKUP($A69,Round07[],5,FALSE), 0)</f>
        <v>0</v>
      </c>
      <c r="K69" s="4">
        <f>IFERROR(VLOOKUP($A69,Round08[],5,FALSE), 0)</f>
        <v>0</v>
      </c>
      <c r="L69" s="4">
        <f>IFERROR(VLOOKUP($A69,Round09[],5,FALSE), 0)</f>
        <v>0</v>
      </c>
      <c r="M69" s="4">
        <f>IFERROR(VLOOKUP($A69,Round10[],5,FALSE), 0)</f>
        <v>0</v>
      </c>
      <c r="N69" s="4">
        <f>IFERROR(VLOOKUP($A69,Round11[],5,FALSE), 0)</f>
        <v>0</v>
      </c>
      <c r="O69" s="4">
        <f>IFERROR(VLOOKUP($A69,Round12[],5,FALSE), 0)</f>
        <v>0</v>
      </c>
      <c r="P69" s="4">
        <f>IFERROR(VLOOKUP($A69,Round13[],5,FALSE), 0)</f>
        <v>0</v>
      </c>
      <c r="Q69" s="4">
        <f>IFERROR(VLOOKUP($A69,Round14[],5,FALSE), 0)</f>
        <v>0</v>
      </c>
      <c r="R69" s="4">
        <f>IFERROR(VLOOKUP($A69,Round15[],5,FALSE), 0)</f>
        <v>0</v>
      </c>
      <c r="S69" s="4">
        <f>IFERROR(VLOOKUP($A69,Round16[],5,FALSE), 0)</f>
        <v>0</v>
      </c>
      <c r="T69" s="4">
        <f>IFERROR(VLOOKUP($A69,Round17[],5,FALSE), 0)</f>
        <v>0</v>
      </c>
      <c r="U69" s="4">
        <f>IFERROR(VLOOKUP($A69,Round18[],5,FALSE), 0)</f>
        <v>0</v>
      </c>
      <c r="V69" s="4">
        <f>IFERROR(VLOOKUP($A69,Round19[],5,FALSE), 0)</f>
        <v>0</v>
      </c>
      <c r="W69" s="4">
        <f>IFERROR(VLOOKUP($A69,Round20[],5,FALSE), 0)</f>
        <v>0</v>
      </c>
      <c r="X69" s="4">
        <f>IFERROR(VLOOKUP($A69,Round21[],5,FALSE), 0)</f>
        <v>0</v>
      </c>
      <c r="Y69" s="4">
        <f>IFERROR(VLOOKUP($A69,Round22[],5,FALSE), 0)</f>
        <v>0</v>
      </c>
      <c r="Z69" s="4">
        <f>IFERROR(VLOOKUP($A69,Round23[],5,FALSE), 0)</f>
        <v>0</v>
      </c>
      <c r="AA69" s="4">
        <f>IFERROR(VLOOKUP($A69,Round24[],5,FALSE), 0)</f>
        <v>0</v>
      </c>
      <c r="AB69" s="4">
        <f>IFERROR(VLOOKUP($A69,Round25[],5,FALSE), 0)</f>
        <v>0</v>
      </c>
      <c r="AC69" s="4">
        <f>IFERROR(VLOOKUP($A69,Round26[],5,FALSE), 0)</f>
        <v>0</v>
      </c>
      <c r="AD69" s="4">
        <f>IFERROR(VLOOKUP($A69,Round27[],5,FALSE), 0)</f>
        <v>0</v>
      </c>
      <c r="AE69" s="4">
        <f>IFERROR(VLOOKUP($A69,Round28[],5,FALSE), 0)</f>
        <v>0</v>
      </c>
      <c r="AF69" s="4">
        <f>IFERROR(VLOOKUP($A69,Round29[],5,FALSE), 0)</f>
        <v>0</v>
      </c>
      <c r="AG69" s="4">
        <f>IFERROR(VLOOKUP($A69,Round30[],5,FALSE), 0)</f>
        <v>0</v>
      </c>
      <c r="AH69" s="4">
        <f>IFERROR(VLOOKUP($A69,Round31[],5,FALSE), 0)</f>
        <v>0</v>
      </c>
      <c r="AI69" s="4">
        <f>IFERROR(VLOOKUP($A69,Round32[],5,FALSE), 0)</f>
        <v>0</v>
      </c>
      <c r="AJ69" s="4">
        <f>IFERROR(VLOOKUP($A69,Round33[],5,FALSE), 0)</f>
        <v>0</v>
      </c>
      <c r="AK69" s="4">
        <f>IFERROR(VLOOKUP($A69,Round34[],5,FALSE), 0)</f>
        <v>0</v>
      </c>
      <c r="AL69" s="4">
        <f>IFERROR(VLOOKUP($A69,Round35[],5,FALSE), 0)</f>
        <v>0</v>
      </c>
      <c r="AM69" s="4">
        <f>IFERROR(VLOOKUP($A69,Round36[],5,FALSE), 0)</f>
        <v>0</v>
      </c>
      <c r="AN69" s="4">
        <f>IFERROR(VLOOKUP($A69,Round37[],5,FALSE), 0)</f>
        <v>0</v>
      </c>
      <c r="AO69" s="4">
        <f>IFERROR(VLOOKUP($A69,Round38[],5,FALSE), 0)</f>
        <v>0</v>
      </c>
      <c r="AP69" s="4">
        <f>IFERROR(VLOOKUP($A69,Round39[],5,FALSE), 0)</f>
        <v>0</v>
      </c>
      <c r="AQ69" s="4">
        <f>IFERROR(VLOOKUP($A69,Round40[],5,FALSE), 0)</f>
        <v>0</v>
      </c>
      <c r="AR69" s="4">
        <f>IFERROR(VLOOKUP($A69,Round41[],5,FALSE), 0)</f>
        <v>0</v>
      </c>
      <c r="AS69" s="4">
        <f>IFERROR(VLOOKUP($A69,Round42[],5,FALSE), 0)</f>
        <v>0</v>
      </c>
      <c r="AT69" s="4">
        <f>IFERROR(VLOOKUP($A69,Round43[],5,FALSE), 0)</f>
        <v>0</v>
      </c>
      <c r="AU69" s="4">
        <f>IFERROR(VLOOKUP($A69,Round44[],5,FALSE), 0)</f>
        <v>0</v>
      </c>
      <c r="AV69" s="4">
        <f>IFERROR(VLOOKUP($A69,Round45[],5,FALSE), 0)</f>
        <v>0</v>
      </c>
      <c r="AW69" s="4">
        <f>IFERROR(VLOOKUP($A69,Round46[],5,FALSE), 0)</f>
        <v>0</v>
      </c>
      <c r="AX69" s="4">
        <f>IFERROR(VLOOKUP($A69,Round47[],5,FALSE), 0)</f>
        <v>0</v>
      </c>
      <c r="AY69" s="4">
        <f>IFERROR(VLOOKUP($A69,Round48[],5,FALSE), 0)</f>
        <v>0</v>
      </c>
      <c r="AZ69" s="4">
        <f>IFERROR(VLOOKUP($A69,Round49[],5,FALSE), 0)</f>
        <v>0</v>
      </c>
      <c r="BA69" s="4">
        <f>IFERROR(VLOOKUP($A69,Round50[],5,FALSE), 0)</f>
        <v>0</v>
      </c>
      <c r="BB69" s="4">
        <f>IFERROR(VLOOKUP($A69,Round51[],5,FALSE), 0)</f>
        <v>0</v>
      </c>
      <c r="BC69" s="4">
        <f>IFERROR(VLOOKUP($A69,Round52[],5,FALSE), 0)</f>
        <v>0</v>
      </c>
      <c r="BD69" s="4">
        <f>IFERROR(VLOOKUP($A69,Round53[],5,FALSE), 0)</f>
        <v>0</v>
      </c>
      <c r="BE69" s="4">
        <f>IFERROR(VLOOKUP($A69,Round54[],5,FALSE), 0)</f>
        <v>0</v>
      </c>
      <c r="BF69" s="4">
        <f>IFERROR(VLOOKUP($A69,Round55[],5,FALSE), 0)</f>
        <v>0</v>
      </c>
      <c r="BG69" s="4">
        <f>IFERROR(VLOOKUP($A69,Round56[],5,FALSE), 0)</f>
        <v>0</v>
      </c>
      <c r="BH69" s="4">
        <f>IFERROR(VLOOKUP($A69,Round57[],5,FALSE), 0)</f>
        <v>0</v>
      </c>
      <c r="BI69" s="4">
        <f>IFERROR(VLOOKUP($A69,Round58[],5,FALSE), 0)</f>
        <v>0</v>
      </c>
      <c r="BJ69" s="4">
        <f>IFERROR(VLOOKUP($A69,Round59[],5,FALSE), 0)</f>
        <v>0</v>
      </c>
      <c r="BK69" s="4">
        <f>IFERROR(VLOOKUP($A69,Round60[],5,FALSE), 0)</f>
        <v>0</v>
      </c>
    </row>
    <row r="70" spans="1:63" ht="22.5" x14ac:dyDescent="0.25">
      <c r="A70" s="1">
        <v>25250</v>
      </c>
      <c r="B70" s="5" t="s">
        <v>139</v>
      </c>
      <c r="C70" s="7">
        <f xml:space="preserve"> SUM(TotalPoints[[#This Row],[دور 1]:[دور 60]])</f>
        <v>2</v>
      </c>
      <c r="D70" s="4">
        <f>IFERROR(VLOOKUP($A70,Round01[],5,FALSE), 0)</f>
        <v>2</v>
      </c>
      <c r="E70" s="4">
        <f>IFERROR(VLOOKUP($A70,Round02[],5,FALSE), 0)</f>
        <v>0</v>
      </c>
      <c r="F70" s="4">
        <f>IFERROR(VLOOKUP($A70,Round03[],5,FALSE), 0)</f>
        <v>0</v>
      </c>
      <c r="G70" s="4">
        <f>IFERROR(VLOOKUP($A70,Round04[],5,FALSE), 0)</f>
        <v>0</v>
      </c>
      <c r="H70" s="4">
        <f>IFERROR(VLOOKUP($A70,Round05[],5,FALSE), 0)</f>
        <v>0</v>
      </c>
      <c r="I70" s="4">
        <f>IFERROR(VLOOKUP($A70,Round06[],5,FALSE), 0)</f>
        <v>0</v>
      </c>
      <c r="J70" s="1">
        <f>IFERROR(VLOOKUP($A70,Round07[],5,FALSE), 0)</f>
        <v>0</v>
      </c>
      <c r="K70" s="1">
        <f>IFERROR(VLOOKUP($A70,Round08[],5,FALSE), 0)</f>
        <v>0</v>
      </c>
      <c r="L70" s="1">
        <f>IFERROR(VLOOKUP($A70,Round09[],5,FALSE), 0)</f>
        <v>0</v>
      </c>
      <c r="M70" s="1">
        <f>IFERROR(VLOOKUP($A70,Round10[],5,FALSE), 0)</f>
        <v>0</v>
      </c>
      <c r="N70" s="1">
        <f>IFERROR(VLOOKUP($A70,Round11[],5,FALSE), 0)</f>
        <v>0</v>
      </c>
      <c r="O70" s="1">
        <f>IFERROR(VLOOKUP($A70,Round12[],5,FALSE), 0)</f>
        <v>0</v>
      </c>
      <c r="P70" s="1">
        <f>IFERROR(VLOOKUP($A70,Round13[],5,FALSE), 0)</f>
        <v>0</v>
      </c>
      <c r="Q70" s="1">
        <f>IFERROR(VLOOKUP($A70,Round14[],5,FALSE), 0)</f>
        <v>0</v>
      </c>
      <c r="R70" s="1">
        <f>IFERROR(VLOOKUP($A70,Round15[],5,FALSE), 0)</f>
        <v>0</v>
      </c>
      <c r="S70" s="1">
        <f>IFERROR(VLOOKUP($A70,Round16[],5,FALSE), 0)</f>
        <v>0</v>
      </c>
      <c r="T70" s="1">
        <f>IFERROR(VLOOKUP($A70,Round17[],5,FALSE), 0)</f>
        <v>0</v>
      </c>
      <c r="U70" s="1">
        <f>IFERROR(VLOOKUP($A70,Round18[],5,FALSE), 0)</f>
        <v>0</v>
      </c>
      <c r="V70" s="1">
        <f>IFERROR(VLOOKUP($A70,Round19[],5,FALSE), 0)</f>
        <v>0</v>
      </c>
      <c r="W70" s="1">
        <f>IFERROR(VLOOKUP($A70,Round20[],5,FALSE), 0)</f>
        <v>0</v>
      </c>
      <c r="X70" s="1">
        <f>IFERROR(VLOOKUP($A70,Round21[],5,FALSE), 0)</f>
        <v>0</v>
      </c>
      <c r="Y70" s="1">
        <f>IFERROR(VLOOKUP($A70,Round22[],5,FALSE), 0)</f>
        <v>0</v>
      </c>
      <c r="Z70" s="1">
        <f>IFERROR(VLOOKUP($A70,Round23[],5,FALSE), 0)</f>
        <v>0</v>
      </c>
      <c r="AA70" s="1">
        <f>IFERROR(VLOOKUP($A70,Round24[],5,FALSE), 0)</f>
        <v>0</v>
      </c>
      <c r="AB70" s="1">
        <f>IFERROR(VLOOKUP($A70,Round25[],5,FALSE), 0)</f>
        <v>0</v>
      </c>
      <c r="AC70" s="1">
        <f>IFERROR(VLOOKUP($A70,Round26[],5,FALSE), 0)</f>
        <v>0</v>
      </c>
      <c r="AD70" s="1">
        <f>IFERROR(VLOOKUP($A70,Round27[],5,FALSE), 0)</f>
        <v>0</v>
      </c>
      <c r="AE70" s="1">
        <f>IFERROR(VLOOKUP($A70,Round28[],5,FALSE), 0)</f>
        <v>0</v>
      </c>
      <c r="AF70" s="1">
        <f>IFERROR(VLOOKUP($A70,Round29[],5,FALSE), 0)</f>
        <v>0</v>
      </c>
      <c r="AG70" s="1">
        <f>IFERROR(VLOOKUP($A70,Round30[],5,FALSE), 0)</f>
        <v>0</v>
      </c>
      <c r="AH70" s="1">
        <f>IFERROR(VLOOKUP($A70,Round31[],5,FALSE), 0)</f>
        <v>0</v>
      </c>
      <c r="AI70" s="1">
        <f>IFERROR(VLOOKUP($A70,Round32[],5,FALSE), 0)</f>
        <v>0</v>
      </c>
      <c r="AJ70" s="1">
        <f>IFERROR(VLOOKUP($A70,Round33[],5,FALSE), 0)</f>
        <v>0</v>
      </c>
      <c r="AK70" s="1">
        <f>IFERROR(VLOOKUP($A70,Round34[],5,FALSE), 0)</f>
        <v>0</v>
      </c>
      <c r="AL70" s="1">
        <f>IFERROR(VLOOKUP($A70,Round35[],5,FALSE), 0)</f>
        <v>0</v>
      </c>
      <c r="AM70" s="1">
        <f>IFERROR(VLOOKUP($A70,Round36[],5,FALSE), 0)</f>
        <v>0</v>
      </c>
      <c r="AN70" s="1">
        <f>IFERROR(VLOOKUP($A70,Round37[],5,FALSE), 0)</f>
        <v>0</v>
      </c>
      <c r="AO70" s="1">
        <f>IFERROR(VLOOKUP($A70,Round38[],5,FALSE), 0)</f>
        <v>0</v>
      </c>
      <c r="AP70" s="1">
        <f>IFERROR(VLOOKUP($A70,Round39[],5,FALSE), 0)</f>
        <v>0</v>
      </c>
      <c r="AQ70" s="1">
        <f>IFERROR(VLOOKUP($A70,Round40[],5,FALSE), 0)</f>
        <v>0</v>
      </c>
      <c r="AR70" s="1">
        <f>IFERROR(VLOOKUP($A70,Round41[],5,FALSE), 0)</f>
        <v>0</v>
      </c>
      <c r="AS70" s="1">
        <f>IFERROR(VLOOKUP($A70,Round42[],5,FALSE), 0)</f>
        <v>0</v>
      </c>
      <c r="AT70" s="1">
        <f>IFERROR(VLOOKUP($A70,Round43[],5,FALSE), 0)</f>
        <v>0</v>
      </c>
      <c r="AU70" s="1">
        <f>IFERROR(VLOOKUP($A70,Round44[],5,FALSE), 0)</f>
        <v>0</v>
      </c>
      <c r="AV70" s="1">
        <f>IFERROR(VLOOKUP($A70,Round45[],5,FALSE), 0)</f>
        <v>0</v>
      </c>
      <c r="AW70" s="1">
        <f>IFERROR(VLOOKUP($A70,Round46[],5,FALSE), 0)</f>
        <v>0</v>
      </c>
      <c r="AX70" s="1">
        <f>IFERROR(VLOOKUP($A70,Round47[],5,FALSE), 0)</f>
        <v>0</v>
      </c>
      <c r="AY70" s="1">
        <f>IFERROR(VLOOKUP($A70,Round48[],5,FALSE), 0)</f>
        <v>0</v>
      </c>
      <c r="AZ70" s="1">
        <f>IFERROR(VLOOKUP($A70,Round49[],5,FALSE), 0)</f>
        <v>0</v>
      </c>
      <c r="BA70" s="1">
        <f>IFERROR(VLOOKUP($A70,Round50[],5,FALSE), 0)</f>
        <v>0</v>
      </c>
      <c r="BB70" s="1">
        <f>IFERROR(VLOOKUP($A70,Round51[],5,FALSE), 0)</f>
        <v>0</v>
      </c>
      <c r="BC70" s="1">
        <f>IFERROR(VLOOKUP($A70,Round52[],5,FALSE), 0)</f>
        <v>0</v>
      </c>
      <c r="BD70" s="1">
        <f>IFERROR(VLOOKUP($A70,Round53[],5,FALSE), 0)</f>
        <v>0</v>
      </c>
      <c r="BE70" s="1">
        <f>IFERROR(VLOOKUP($A70,Round54[],5,FALSE), 0)</f>
        <v>0</v>
      </c>
      <c r="BF70" s="1">
        <f>IFERROR(VLOOKUP($A70,Round55[],5,FALSE), 0)</f>
        <v>0</v>
      </c>
      <c r="BG70" s="1">
        <f>IFERROR(VLOOKUP($A70,Round56[],5,FALSE), 0)</f>
        <v>0</v>
      </c>
      <c r="BH70" s="1">
        <f>IFERROR(VLOOKUP($A70,Round57[],5,FALSE), 0)</f>
        <v>0</v>
      </c>
      <c r="BI70" s="1">
        <f>IFERROR(VLOOKUP($A70,Round58[],5,FALSE), 0)</f>
        <v>0</v>
      </c>
      <c r="BJ70" s="1">
        <f>IFERROR(VLOOKUP($A70,Round59[],5,FALSE), 0)</f>
        <v>0</v>
      </c>
      <c r="BK70" s="1">
        <f>IFERROR(VLOOKUP($A70,Round60[],5,FALSE), 0)</f>
        <v>0</v>
      </c>
    </row>
    <row r="71" spans="1:63" ht="22.5" x14ac:dyDescent="0.25">
      <c r="A71" s="1">
        <v>24772</v>
      </c>
      <c r="B71" s="5" t="s">
        <v>106</v>
      </c>
      <c r="C71" s="7">
        <f xml:space="preserve"> SUM(TotalPoints[[#This Row],[دور 1]:[دور 60]])</f>
        <v>2</v>
      </c>
      <c r="D71" s="4">
        <f>IFERROR(VLOOKUP($A71,Round01[],5,FALSE), 0)</f>
        <v>2</v>
      </c>
      <c r="E71" s="4">
        <f>IFERROR(VLOOKUP($A71,Round02[],5,FALSE), 0)</f>
        <v>0</v>
      </c>
      <c r="F71" s="4">
        <f>IFERROR(VLOOKUP($A71,Round03[],5,FALSE), 0)</f>
        <v>0</v>
      </c>
      <c r="G71" s="4">
        <f>IFERROR(VLOOKUP($A71,Round04[],5,FALSE), 0)</f>
        <v>0</v>
      </c>
      <c r="H71" s="4">
        <f>IFERROR(VLOOKUP($A71,Round05[],5,FALSE), 0)</f>
        <v>0</v>
      </c>
      <c r="I71" s="4">
        <f>IFERROR(VLOOKUP($A71,Round06[],5,FALSE), 0)</f>
        <v>0</v>
      </c>
      <c r="J71" s="4">
        <f>IFERROR(VLOOKUP($A71,Round07[],5,FALSE), 0)</f>
        <v>0</v>
      </c>
      <c r="K71" s="4">
        <f>IFERROR(VLOOKUP($A71,Round08[],5,FALSE), 0)</f>
        <v>0</v>
      </c>
      <c r="L71" s="4">
        <f>IFERROR(VLOOKUP($A71,Round09[],5,FALSE), 0)</f>
        <v>0</v>
      </c>
      <c r="M71" s="4">
        <f>IFERROR(VLOOKUP($A71,Round10[],5,FALSE), 0)</f>
        <v>0</v>
      </c>
      <c r="N71" s="4">
        <f>IFERROR(VLOOKUP($A71,Round11[],5,FALSE), 0)</f>
        <v>0</v>
      </c>
      <c r="O71" s="4">
        <f>IFERROR(VLOOKUP($A71,Round12[],5,FALSE), 0)</f>
        <v>0</v>
      </c>
      <c r="P71" s="4">
        <f>IFERROR(VLOOKUP($A71,Round13[],5,FALSE), 0)</f>
        <v>0</v>
      </c>
      <c r="Q71" s="4">
        <f>IFERROR(VLOOKUP($A71,Round14[],5,FALSE), 0)</f>
        <v>0</v>
      </c>
      <c r="R71" s="4">
        <f>IFERROR(VLOOKUP($A71,Round15[],5,FALSE), 0)</f>
        <v>0</v>
      </c>
      <c r="S71" s="4">
        <f>IFERROR(VLOOKUP($A71,Round16[],5,FALSE), 0)</f>
        <v>0</v>
      </c>
      <c r="T71" s="4">
        <f>IFERROR(VLOOKUP($A71,Round17[],5,FALSE), 0)</f>
        <v>0</v>
      </c>
      <c r="U71" s="4">
        <f>IFERROR(VLOOKUP($A71,Round18[],5,FALSE), 0)</f>
        <v>0</v>
      </c>
      <c r="V71" s="4">
        <f>IFERROR(VLOOKUP($A71,Round19[],5,FALSE), 0)</f>
        <v>0</v>
      </c>
      <c r="W71" s="4">
        <f>IFERROR(VLOOKUP($A71,Round20[],5,FALSE), 0)</f>
        <v>0</v>
      </c>
      <c r="X71" s="4">
        <f>IFERROR(VLOOKUP($A71,Round21[],5,FALSE), 0)</f>
        <v>0</v>
      </c>
      <c r="Y71" s="4">
        <f>IFERROR(VLOOKUP($A71,Round22[],5,FALSE), 0)</f>
        <v>0</v>
      </c>
      <c r="Z71" s="4">
        <f>IFERROR(VLOOKUP($A71,Round23[],5,FALSE), 0)</f>
        <v>0</v>
      </c>
      <c r="AA71" s="4">
        <f>IFERROR(VLOOKUP($A71,Round24[],5,FALSE), 0)</f>
        <v>0</v>
      </c>
      <c r="AB71" s="4">
        <f>IFERROR(VLOOKUP($A71,Round25[],5,FALSE), 0)</f>
        <v>0</v>
      </c>
      <c r="AC71" s="4">
        <f>IFERROR(VLOOKUP($A71,Round26[],5,FALSE), 0)</f>
        <v>0</v>
      </c>
      <c r="AD71" s="4">
        <f>IFERROR(VLOOKUP($A71,Round27[],5,FALSE), 0)</f>
        <v>0</v>
      </c>
      <c r="AE71" s="4">
        <f>IFERROR(VLOOKUP($A71,Round28[],5,FALSE), 0)</f>
        <v>0</v>
      </c>
      <c r="AF71" s="4">
        <f>IFERROR(VLOOKUP($A71,Round29[],5,FALSE), 0)</f>
        <v>0</v>
      </c>
      <c r="AG71" s="4">
        <f>IFERROR(VLOOKUP($A71,Round30[],5,FALSE), 0)</f>
        <v>0</v>
      </c>
      <c r="AH71" s="4">
        <f>IFERROR(VLOOKUP($A71,Round31[],5,FALSE), 0)</f>
        <v>0</v>
      </c>
      <c r="AI71" s="4">
        <f>IFERROR(VLOOKUP($A71,Round32[],5,FALSE), 0)</f>
        <v>0</v>
      </c>
      <c r="AJ71" s="4">
        <f>IFERROR(VLOOKUP($A71,Round33[],5,FALSE), 0)</f>
        <v>0</v>
      </c>
      <c r="AK71" s="4">
        <f>IFERROR(VLOOKUP($A71,Round34[],5,FALSE), 0)</f>
        <v>0</v>
      </c>
      <c r="AL71" s="4">
        <f>IFERROR(VLOOKUP($A71,Round35[],5,FALSE), 0)</f>
        <v>0</v>
      </c>
      <c r="AM71" s="4">
        <f>IFERROR(VLOOKUP($A71,Round36[],5,FALSE), 0)</f>
        <v>0</v>
      </c>
      <c r="AN71" s="4">
        <f>IFERROR(VLOOKUP($A71,Round37[],5,FALSE), 0)</f>
        <v>0</v>
      </c>
      <c r="AO71" s="4">
        <f>IFERROR(VLOOKUP($A71,Round38[],5,FALSE), 0)</f>
        <v>0</v>
      </c>
      <c r="AP71" s="4">
        <f>IFERROR(VLOOKUP($A71,Round39[],5,FALSE), 0)</f>
        <v>0</v>
      </c>
      <c r="AQ71" s="4">
        <f>IFERROR(VLOOKUP($A71,Round40[],5,FALSE), 0)</f>
        <v>0</v>
      </c>
      <c r="AR71" s="4">
        <f>IFERROR(VLOOKUP($A71,Round41[],5,FALSE), 0)</f>
        <v>0</v>
      </c>
      <c r="AS71" s="4">
        <f>IFERROR(VLOOKUP($A71,Round42[],5,FALSE), 0)</f>
        <v>0</v>
      </c>
      <c r="AT71" s="4">
        <f>IFERROR(VLOOKUP($A71,Round43[],5,FALSE), 0)</f>
        <v>0</v>
      </c>
      <c r="AU71" s="4">
        <f>IFERROR(VLOOKUP($A71,Round44[],5,FALSE), 0)</f>
        <v>0</v>
      </c>
      <c r="AV71" s="4">
        <f>IFERROR(VLOOKUP($A71,Round45[],5,FALSE), 0)</f>
        <v>0</v>
      </c>
      <c r="AW71" s="4">
        <f>IFERROR(VLOOKUP($A71,Round46[],5,FALSE), 0)</f>
        <v>0</v>
      </c>
      <c r="AX71" s="4">
        <f>IFERROR(VLOOKUP($A71,Round47[],5,FALSE), 0)</f>
        <v>0</v>
      </c>
      <c r="AY71" s="4">
        <f>IFERROR(VLOOKUP($A71,Round48[],5,FALSE), 0)</f>
        <v>0</v>
      </c>
      <c r="AZ71" s="4">
        <f>IFERROR(VLOOKUP($A71,Round49[],5,FALSE), 0)</f>
        <v>0</v>
      </c>
      <c r="BA71" s="4">
        <f>IFERROR(VLOOKUP($A71,Round50[],5,FALSE), 0)</f>
        <v>0</v>
      </c>
      <c r="BB71" s="4">
        <f>IFERROR(VLOOKUP($A71,Round51[],5,FALSE), 0)</f>
        <v>0</v>
      </c>
      <c r="BC71" s="4">
        <f>IFERROR(VLOOKUP($A71,Round52[],5,FALSE), 0)</f>
        <v>0</v>
      </c>
      <c r="BD71" s="4">
        <f>IFERROR(VLOOKUP($A71,Round53[],5,FALSE), 0)</f>
        <v>0</v>
      </c>
      <c r="BE71" s="4">
        <f>IFERROR(VLOOKUP($A71,Round54[],5,FALSE), 0)</f>
        <v>0</v>
      </c>
      <c r="BF71" s="4">
        <f>IFERROR(VLOOKUP($A71,Round55[],5,FALSE), 0)</f>
        <v>0</v>
      </c>
      <c r="BG71" s="4">
        <f>IFERROR(VLOOKUP($A71,Round56[],5,FALSE), 0)</f>
        <v>0</v>
      </c>
      <c r="BH71" s="4">
        <f>IFERROR(VLOOKUP($A71,Round57[],5,FALSE), 0)</f>
        <v>0</v>
      </c>
      <c r="BI71" s="4">
        <f>IFERROR(VLOOKUP($A71,Round58[],5,FALSE), 0)</f>
        <v>0</v>
      </c>
      <c r="BJ71" s="4">
        <f>IFERROR(VLOOKUP($A71,Round59[],5,FALSE), 0)</f>
        <v>0</v>
      </c>
      <c r="BK71" s="4">
        <f>IFERROR(VLOOKUP($A71,Round60[],5,FALSE), 0)</f>
        <v>0</v>
      </c>
    </row>
    <row r="72" spans="1:63" ht="22.5" x14ac:dyDescent="0.25">
      <c r="A72" s="1">
        <v>20898</v>
      </c>
      <c r="B72" s="5" t="s">
        <v>115</v>
      </c>
      <c r="C72" s="7">
        <f xml:space="preserve"> SUM(TotalPoints[[#This Row],[دور 1]:[دور 60]])</f>
        <v>2</v>
      </c>
      <c r="D72" s="4">
        <f>IFERROR(VLOOKUP($A72,Round01[],5,FALSE), 0)</f>
        <v>2</v>
      </c>
      <c r="E72" s="4">
        <f>IFERROR(VLOOKUP($A72,Round02[],5,FALSE), 0)</f>
        <v>0</v>
      </c>
      <c r="F72" s="4">
        <f>IFERROR(VLOOKUP($A72,Round03[],5,FALSE), 0)</f>
        <v>0</v>
      </c>
      <c r="G72" s="4">
        <f>IFERROR(VLOOKUP($A72,Round04[],5,FALSE), 0)</f>
        <v>0</v>
      </c>
      <c r="H72" s="4">
        <f>IFERROR(VLOOKUP($A72,Round05[],5,FALSE), 0)</f>
        <v>0</v>
      </c>
      <c r="I72" s="4">
        <f>IFERROR(VLOOKUP($A72,Round06[],5,FALSE), 0)</f>
        <v>0</v>
      </c>
      <c r="J72" s="1">
        <f>IFERROR(VLOOKUP($A72,Round07[],5,FALSE), 0)</f>
        <v>0</v>
      </c>
      <c r="K72" s="1">
        <f>IFERROR(VLOOKUP($A72,Round08[],5,FALSE), 0)</f>
        <v>0</v>
      </c>
      <c r="L72" s="1">
        <f>IFERROR(VLOOKUP($A72,Round09[],5,FALSE), 0)</f>
        <v>0</v>
      </c>
      <c r="M72" s="1">
        <f>IFERROR(VLOOKUP($A72,Round10[],5,FALSE), 0)</f>
        <v>0</v>
      </c>
      <c r="N72" s="1">
        <f>IFERROR(VLOOKUP($A72,Round11[],5,FALSE), 0)</f>
        <v>0</v>
      </c>
      <c r="O72" s="1">
        <f>IFERROR(VLOOKUP($A72,Round12[],5,FALSE), 0)</f>
        <v>0</v>
      </c>
      <c r="P72" s="1">
        <f>IFERROR(VLOOKUP($A72,Round13[],5,FALSE), 0)</f>
        <v>0</v>
      </c>
      <c r="Q72" s="1">
        <f>IFERROR(VLOOKUP($A72,Round14[],5,FALSE), 0)</f>
        <v>0</v>
      </c>
      <c r="R72" s="1">
        <f>IFERROR(VLOOKUP($A72,Round15[],5,FALSE), 0)</f>
        <v>0</v>
      </c>
      <c r="S72" s="1">
        <f>IFERROR(VLOOKUP($A72,Round16[],5,FALSE), 0)</f>
        <v>0</v>
      </c>
      <c r="T72" s="1">
        <f>IFERROR(VLOOKUP($A72,Round17[],5,FALSE), 0)</f>
        <v>0</v>
      </c>
      <c r="U72" s="1">
        <f>IFERROR(VLOOKUP($A72,Round18[],5,FALSE), 0)</f>
        <v>0</v>
      </c>
      <c r="V72" s="1">
        <f>IFERROR(VLOOKUP($A72,Round19[],5,FALSE), 0)</f>
        <v>0</v>
      </c>
      <c r="W72" s="1">
        <f>IFERROR(VLOOKUP($A72,Round20[],5,FALSE), 0)</f>
        <v>0</v>
      </c>
      <c r="X72" s="1">
        <f>IFERROR(VLOOKUP($A72,Round21[],5,FALSE), 0)</f>
        <v>0</v>
      </c>
      <c r="Y72" s="1">
        <f>IFERROR(VLOOKUP($A72,Round22[],5,FALSE), 0)</f>
        <v>0</v>
      </c>
      <c r="Z72" s="1">
        <f>IFERROR(VLOOKUP($A72,Round23[],5,FALSE), 0)</f>
        <v>0</v>
      </c>
      <c r="AA72" s="1">
        <f>IFERROR(VLOOKUP($A72,Round24[],5,FALSE), 0)</f>
        <v>0</v>
      </c>
      <c r="AB72" s="1">
        <f>IFERROR(VLOOKUP($A72,Round25[],5,FALSE), 0)</f>
        <v>0</v>
      </c>
      <c r="AC72" s="1">
        <f>IFERROR(VLOOKUP($A72,Round26[],5,FALSE), 0)</f>
        <v>0</v>
      </c>
      <c r="AD72" s="1">
        <f>IFERROR(VLOOKUP($A72,Round27[],5,FALSE), 0)</f>
        <v>0</v>
      </c>
      <c r="AE72" s="1">
        <f>IFERROR(VLOOKUP($A72,Round28[],5,FALSE), 0)</f>
        <v>0</v>
      </c>
      <c r="AF72" s="1">
        <f>IFERROR(VLOOKUP($A72,Round29[],5,FALSE), 0)</f>
        <v>0</v>
      </c>
      <c r="AG72" s="1">
        <f>IFERROR(VLOOKUP($A72,Round30[],5,FALSE), 0)</f>
        <v>0</v>
      </c>
      <c r="AH72" s="1">
        <f>IFERROR(VLOOKUP($A72,Round31[],5,FALSE), 0)</f>
        <v>0</v>
      </c>
      <c r="AI72" s="1">
        <f>IFERROR(VLOOKUP($A72,Round32[],5,FALSE), 0)</f>
        <v>0</v>
      </c>
      <c r="AJ72" s="1">
        <f>IFERROR(VLOOKUP($A72,Round33[],5,FALSE), 0)</f>
        <v>0</v>
      </c>
      <c r="AK72" s="1">
        <f>IFERROR(VLOOKUP($A72,Round34[],5,FALSE), 0)</f>
        <v>0</v>
      </c>
      <c r="AL72" s="1">
        <f>IFERROR(VLOOKUP($A72,Round35[],5,FALSE), 0)</f>
        <v>0</v>
      </c>
      <c r="AM72" s="1">
        <f>IFERROR(VLOOKUP($A72,Round36[],5,FALSE), 0)</f>
        <v>0</v>
      </c>
      <c r="AN72" s="1">
        <f>IFERROR(VLOOKUP($A72,Round37[],5,FALSE), 0)</f>
        <v>0</v>
      </c>
      <c r="AO72" s="1">
        <f>IFERROR(VLOOKUP($A72,Round38[],5,FALSE), 0)</f>
        <v>0</v>
      </c>
      <c r="AP72" s="1">
        <f>IFERROR(VLOOKUP($A72,Round39[],5,FALSE), 0)</f>
        <v>0</v>
      </c>
      <c r="AQ72" s="1">
        <f>IFERROR(VLOOKUP($A72,Round40[],5,FALSE), 0)</f>
        <v>0</v>
      </c>
      <c r="AR72" s="1">
        <f>IFERROR(VLOOKUP($A72,Round41[],5,FALSE), 0)</f>
        <v>0</v>
      </c>
      <c r="AS72" s="1">
        <f>IFERROR(VLOOKUP($A72,Round42[],5,FALSE), 0)</f>
        <v>0</v>
      </c>
      <c r="AT72" s="1">
        <f>IFERROR(VLOOKUP($A72,Round43[],5,FALSE), 0)</f>
        <v>0</v>
      </c>
      <c r="AU72" s="1">
        <f>IFERROR(VLOOKUP($A72,Round44[],5,FALSE), 0)</f>
        <v>0</v>
      </c>
      <c r="AV72" s="1">
        <f>IFERROR(VLOOKUP($A72,Round45[],5,FALSE), 0)</f>
        <v>0</v>
      </c>
      <c r="AW72" s="1">
        <f>IFERROR(VLOOKUP($A72,Round46[],5,FALSE), 0)</f>
        <v>0</v>
      </c>
      <c r="AX72" s="1">
        <f>IFERROR(VLOOKUP($A72,Round47[],5,FALSE), 0)</f>
        <v>0</v>
      </c>
      <c r="AY72" s="1">
        <f>IFERROR(VLOOKUP($A72,Round48[],5,FALSE), 0)</f>
        <v>0</v>
      </c>
      <c r="AZ72" s="1">
        <f>IFERROR(VLOOKUP($A72,Round49[],5,FALSE), 0)</f>
        <v>0</v>
      </c>
      <c r="BA72" s="1">
        <f>IFERROR(VLOOKUP($A72,Round50[],5,FALSE), 0)</f>
        <v>0</v>
      </c>
      <c r="BB72" s="1">
        <f>IFERROR(VLOOKUP($A72,Round51[],5,FALSE), 0)</f>
        <v>0</v>
      </c>
      <c r="BC72" s="1">
        <f>IFERROR(VLOOKUP($A72,Round52[],5,FALSE), 0)</f>
        <v>0</v>
      </c>
      <c r="BD72" s="1">
        <f>IFERROR(VLOOKUP($A72,Round53[],5,FALSE), 0)</f>
        <v>0</v>
      </c>
      <c r="BE72" s="1">
        <f>IFERROR(VLOOKUP($A72,Round54[],5,FALSE), 0)</f>
        <v>0</v>
      </c>
      <c r="BF72" s="1">
        <f>IFERROR(VLOOKUP($A72,Round55[],5,FALSE), 0)</f>
        <v>0</v>
      </c>
      <c r="BG72" s="1">
        <f>IFERROR(VLOOKUP($A72,Round56[],5,FALSE), 0)</f>
        <v>0</v>
      </c>
      <c r="BH72" s="1">
        <f>IFERROR(VLOOKUP($A72,Round57[],5,FALSE), 0)</f>
        <v>0</v>
      </c>
      <c r="BI72" s="1">
        <f>IFERROR(VLOOKUP($A72,Round58[],5,FALSE), 0)</f>
        <v>0</v>
      </c>
      <c r="BJ72" s="1">
        <f>IFERROR(VLOOKUP($A72,Round59[],5,FALSE), 0)</f>
        <v>0</v>
      </c>
      <c r="BK72" s="1">
        <f>IFERROR(VLOOKUP($A72,Round60[],5,FALSE), 0)</f>
        <v>0</v>
      </c>
    </row>
    <row r="73" spans="1:63" ht="22.5" x14ac:dyDescent="0.25">
      <c r="A73" s="1">
        <v>19437</v>
      </c>
      <c r="B73" s="5" t="s">
        <v>132</v>
      </c>
      <c r="C73" s="7">
        <f xml:space="preserve"> SUM(TotalPoints[[#This Row],[دور 1]:[دور 60]])</f>
        <v>2</v>
      </c>
      <c r="D73" s="4">
        <f>IFERROR(VLOOKUP($A73,Round01[],5,FALSE), 0)</f>
        <v>2</v>
      </c>
      <c r="E73" s="4">
        <f>IFERROR(VLOOKUP($A73,Round02[],5,FALSE), 0)</f>
        <v>0</v>
      </c>
      <c r="F73" s="4">
        <f>IFERROR(VLOOKUP($A73,Round03[],5,FALSE), 0)</f>
        <v>0</v>
      </c>
      <c r="G73" s="4">
        <f>IFERROR(VLOOKUP($A73,Round04[],5,FALSE), 0)</f>
        <v>0</v>
      </c>
      <c r="H73" s="4">
        <f>IFERROR(VLOOKUP($A73,Round05[],5,FALSE), 0)</f>
        <v>0</v>
      </c>
      <c r="I73" s="4">
        <f>IFERROR(VLOOKUP($A73,Round06[],5,FALSE), 0)</f>
        <v>0</v>
      </c>
      <c r="J73" s="4">
        <f>IFERROR(VLOOKUP($A73,Round07[],5,FALSE), 0)</f>
        <v>0</v>
      </c>
      <c r="K73" s="4">
        <f>IFERROR(VLOOKUP($A73,Round08[],5,FALSE), 0)</f>
        <v>0</v>
      </c>
      <c r="L73" s="4">
        <f>IFERROR(VLOOKUP($A73,Round09[],5,FALSE), 0)</f>
        <v>0</v>
      </c>
      <c r="M73" s="4">
        <f>IFERROR(VLOOKUP($A73,Round10[],5,FALSE), 0)</f>
        <v>0</v>
      </c>
      <c r="N73" s="4">
        <f>IFERROR(VLOOKUP($A73,Round11[],5,FALSE), 0)</f>
        <v>0</v>
      </c>
      <c r="O73" s="4">
        <f>IFERROR(VLOOKUP($A73,Round12[],5,FALSE), 0)</f>
        <v>0</v>
      </c>
      <c r="P73" s="4">
        <f>IFERROR(VLOOKUP($A73,Round13[],5,FALSE), 0)</f>
        <v>0</v>
      </c>
      <c r="Q73" s="4">
        <f>IFERROR(VLOOKUP($A73,Round14[],5,FALSE), 0)</f>
        <v>0</v>
      </c>
      <c r="R73" s="4">
        <f>IFERROR(VLOOKUP($A73,Round15[],5,FALSE), 0)</f>
        <v>0</v>
      </c>
      <c r="S73" s="4">
        <f>IFERROR(VLOOKUP($A73,Round16[],5,FALSE), 0)</f>
        <v>0</v>
      </c>
      <c r="T73" s="4">
        <f>IFERROR(VLOOKUP($A73,Round17[],5,FALSE), 0)</f>
        <v>0</v>
      </c>
      <c r="U73" s="4">
        <f>IFERROR(VLOOKUP($A73,Round18[],5,FALSE), 0)</f>
        <v>0</v>
      </c>
      <c r="V73" s="4">
        <f>IFERROR(VLOOKUP($A73,Round19[],5,FALSE), 0)</f>
        <v>0</v>
      </c>
      <c r="W73" s="4">
        <f>IFERROR(VLOOKUP($A73,Round20[],5,FALSE), 0)</f>
        <v>0</v>
      </c>
      <c r="X73" s="4">
        <f>IFERROR(VLOOKUP($A73,Round21[],5,FALSE), 0)</f>
        <v>0</v>
      </c>
      <c r="Y73" s="4">
        <f>IFERROR(VLOOKUP($A73,Round22[],5,FALSE), 0)</f>
        <v>0</v>
      </c>
      <c r="Z73" s="4">
        <f>IFERROR(VLOOKUP($A73,Round23[],5,FALSE), 0)</f>
        <v>0</v>
      </c>
      <c r="AA73" s="4">
        <f>IFERROR(VLOOKUP($A73,Round24[],5,FALSE), 0)</f>
        <v>0</v>
      </c>
      <c r="AB73" s="4">
        <f>IFERROR(VLOOKUP($A73,Round25[],5,FALSE), 0)</f>
        <v>0</v>
      </c>
      <c r="AC73" s="4">
        <f>IFERROR(VLOOKUP($A73,Round26[],5,FALSE), 0)</f>
        <v>0</v>
      </c>
      <c r="AD73" s="4">
        <f>IFERROR(VLOOKUP($A73,Round27[],5,FALSE), 0)</f>
        <v>0</v>
      </c>
      <c r="AE73" s="4">
        <f>IFERROR(VLOOKUP($A73,Round28[],5,FALSE), 0)</f>
        <v>0</v>
      </c>
      <c r="AF73" s="4">
        <f>IFERROR(VLOOKUP($A73,Round29[],5,FALSE), 0)</f>
        <v>0</v>
      </c>
      <c r="AG73" s="4">
        <f>IFERROR(VLOOKUP($A73,Round30[],5,FALSE), 0)</f>
        <v>0</v>
      </c>
      <c r="AH73" s="4">
        <f>IFERROR(VLOOKUP($A73,Round31[],5,FALSE), 0)</f>
        <v>0</v>
      </c>
      <c r="AI73" s="4">
        <f>IFERROR(VLOOKUP($A73,Round32[],5,FALSE), 0)</f>
        <v>0</v>
      </c>
      <c r="AJ73" s="4">
        <f>IFERROR(VLOOKUP($A73,Round33[],5,FALSE), 0)</f>
        <v>0</v>
      </c>
      <c r="AK73" s="4">
        <f>IFERROR(VLOOKUP($A73,Round34[],5,FALSE), 0)</f>
        <v>0</v>
      </c>
      <c r="AL73" s="4">
        <f>IFERROR(VLOOKUP($A73,Round35[],5,FALSE), 0)</f>
        <v>0</v>
      </c>
      <c r="AM73" s="4">
        <f>IFERROR(VLOOKUP($A73,Round36[],5,FALSE), 0)</f>
        <v>0</v>
      </c>
      <c r="AN73" s="4">
        <f>IFERROR(VLOOKUP($A73,Round37[],5,FALSE), 0)</f>
        <v>0</v>
      </c>
      <c r="AO73" s="4">
        <f>IFERROR(VLOOKUP($A73,Round38[],5,FALSE), 0)</f>
        <v>0</v>
      </c>
      <c r="AP73" s="4">
        <f>IFERROR(VLOOKUP($A73,Round39[],5,FALSE), 0)</f>
        <v>0</v>
      </c>
      <c r="AQ73" s="4">
        <f>IFERROR(VLOOKUP($A73,Round40[],5,FALSE), 0)</f>
        <v>0</v>
      </c>
      <c r="AR73" s="4">
        <f>IFERROR(VLOOKUP($A73,Round41[],5,FALSE), 0)</f>
        <v>0</v>
      </c>
      <c r="AS73" s="4">
        <f>IFERROR(VLOOKUP($A73,Round42[],5,FALSE), 0)</f>
        <v>0</v>
      </c>
      <c r="AT73" s="4">
        <f>IFERROR(VLOOKUP($A73,Round43[],5,FALSE), 0)</f>
        <v>0</v>
      </c>
      <c r="AU73" s="4">
        <f>IFERROR(VLOOKUP($A73,Round44[],5,FALSE), 0)</f>
        <v>0</v>
      </c>
      <c r="AV73" s="4">
        <f>IFERROR(VLOOKUP($A73,Round45[],5,FALSE), 0)</f>
        <v>0</v>
      </c>
      <c r="AW73" s="4">
        <f>IFERROR(VLOOKUP($A73,Round46[],5,FALSE), 0)</f>
        <v>0</v>
      </c>
      <c r="AX73" s="4">
        <f>IFERROR(VLOOKUP($A73,Round47[],5,FALSE), 0)</f>
        <v>0</v>
      </c>
      <c r="AY73" s="4">
        <f>IFERROR(VLOOKUP($A73,Round48[],5,FALSE), 0)</f>
        <v>0</v>
      </c>
      <c r="AZ73" s="4">
        <f>IFERROR(VLOOKUP($A73,Round49[],5,FALSE), 0)</f>
        <v>0</v>
      </c>
      <c r="BA73" s="4">
        <f>IFERROR(VLOOKUP($A73,Round50[],5,FALSE), 0)</f>
        <v>0</v>
      </c>
      <c r="BB73" s="4">
        <f>IFERROR(VLOOKUP($A73,Round51[],5,FALSE), 0)</f>
        <v>0</v>
      </c>
      <c r="BC73" s="4">
        <f>IFERROR(VLOOKUP($A73,Round52[],5,FALSE), 0)</f>
        <v>0</v>
      </c>
      <c r="BD73" s="4">
        <f>IFERROR(VLOOKUP($A73,Round53[],5,FALSE), 0)</f>
        <v>0</v>
      </c>
      <c r="BE73" s="4">
        <f>IFERROR(VLOOKUP($A73,Round54[],5,FALSE), 0)</f>
        <v>0</v>
      </c>
      <c r="BF73" s="4">
        <f>IFERROR(VLOOKUP($A73,Round55[],5,FALSE), 0)</f>
        <v>0</v>
      </c>
      <c r="BG73" s="4">
        <f>IFERROR(VLOOKUP($A73,Round56[],5,FALSE), 0)</f>
        <v>0</v>
      </c>
      <c r="BH73" s="4">
        <f>IFERROR(VLOOKUP($A73,Round57[],5,FALSE), 0)</f>
        <v>0</v>
      </c>
      <c r="BI73" s="4">
        <f>IFERROR(VLOOKUP($A73,Round58[],5,FALSE), 0)</f>
        <v>0</v>
      </c>
      <c r="BJ73" s="4">
        <f>IFERROR(VLOOKUP($A73,Round59[],5,FALSE), 0)</f>
        <v>0</v>
      </c>
      <c r="BK73" s="4">
        <f>IFERROR(VLOOKUP($A73,Round60[],5,FALSE), 0)</f>
        <v>0</v>
      </c>
    </row>
    <row r="74" spans="1:63" ht="22.5" x14ac:dyDescent="0.25">
      <c r="A74" s="1">
        <v>19364</v>
      </c>
      <c r="B74" s="5" t="s">
        <v>122</v>
      </c>
      <c r="C74" s="7">
        <f xml:space="preserve"> SUM(TotalPoints[[#This Row],[دور 1]:[دور 60]])</f>
        <v>2</v>
      </c>
      <c r="D74" s="4">
        <f>IFERROR(VLOOKUP($A74,Round01[],5,FALSE), 0)</f>
        <v>2</v>
      </c>
      <c r="E74" s="4">
        <f>IFERROR(VLOOKUP($A74,Round02[],5,FALSE), 0)</f>
        <v>0</v>
      </c>
      <c r="F74" s="4">
        <f>IFERROR(VLOOKUP($A74,Round03[],5,FALSE), 0)</f>
        <v>0</v>
      </c>
      <c r="G74" s="4">
        <f>IFERROR(VLOOKUP($A74,Round04[],5,FALSE), 0)</f>
        <v>0</v>
      </c>
      <c r="H74" s="4">
        <f>IFERROR(VLOOKUP($A74,Round05[],5,FALSE), 0)</f>
        <v>0</v>
      </c>
      <c r="I74" s="4">
        <f>IFERROR(VLOOKUP($A74,Round06[],5,FALSE), 0)</f>
        <v>0</v>
      </c>
      <c r="J74" s="4">
        <f>IFERROR(VLOOKUP($A74,Round07[],5,FALSE), 0)</f>
        <v>0</v>
      </c>
      <c r="K74" s="4">
        <f>IFERROR(VLOOKUP($A74,Round08[],5,FALSE), 0)</f>
        <v>0</v>
      </c>
      <c r="L74" s="4">
        <f>IFERROR(VLOOKUP($A74,Round09[],5,FALSE), 0)</f>
        <v>0</v>
      </c>
      <c r="M74" s="4">
        <f>IFERROR(VLOOKUP($A74,Round10[],5,FALSE), 0)</f>
        <v>0</v>
      </c>
      <c r="N74" s="4">
        <f>IFERROR(VLOOKUP($A74,Round11[],5,FALSE), 0)</f>
        <v>0</v>
      </c>
      <c r="O74" s="4">
        <f>IFERROR(VLOOKUP($A74,Round12[],5,FALSE), 0)</f>
        <v>0</v>
      </c>
      <c r="P74" s="4">
        <f>IFERROR(VLOOKUP($A74,Round13[],5,FALSE), 0)</f>
        <v>0</v>
      </c>
      <c r="Q74" s="4">
        <f>IFERROR(VLOOKUP($A74,Round14[],5,FALSE), 0)</f>
        <v>0</v>
      </c>
      <c r="R74" s="4">
        <f>IFERROR(VLOOKUP($A74,Round15[],5,FALSE), 0)</f>
        <v>0</v>
      </c>
      <c r="S74" s="4">
        <f>IFERROR(VLOOKUP($A74,Round16[],5,FALSE), 0)</f>
        <v>0</v>
      </c>
      <c r="T74" s="4">
        <f>IFERROR(VLOOKUP($A74,Round17[],5,FALSE), 0)</f>
        <v>0</v>
      </c>
      <c r="U74" s="4">
        <f>IFERROR(VLOOKUP($A74,Round18[],5,FALSE), 0)</f>
        <v>0</v>
      </c>
      <c r="V74" s="4">
        <f>IFERROR(VLOOKUP($A74,Round19[],5,FALSE), 0)</f>
        <v>0</v>
      </c>
      <c r="W74" s="4">
        <f>IFERROR(VLOOKUP($A74,Round20[],5,FALSE), 0)</f>
        <v>0</v>
      </c>
      <c r="X74" s="4">
        <f>IFERROR(VLOOKUP($A74,Round21[],5,FALSE), 0)</f>
        <v>0</v>
      </c>
      <c r="Y74" s="4">
        <f>IFERROR(VLOOKUP($A74,Round22[],5,FALSE), 0)</f>
        <v>0</v>
      </c>
      <c r="Z74" s="4">
        <f>IFERROR(VLOOKUP($A74,Round23[],5,FALSE), 0)</f>
        <v>0</v>
      </c>
      <c r="AA74" s="4">
        <f>IFERROR(VLOOKUP($A74,Round24[],5,FALSE), 0)</f>
        <v>0</v>
      </c>
      <c r="AB74" s="4">
        <f>IFERROR(VLOOKUP($A74,Round25[],5,FALSE), 0)</f>
        <v>0</v>
      </c>
      <c r="AC74" s="4">
        <f>IFERROR(VLOOKUP($A74,Round26[],5,FALSE), 0)</f>
        <v>0</v>
      </c>
      <c r="AD74" s="4">
        <f>IFERROR(VLOOKUP($A74,Round27[],5,FALSE), 0)</f>
        <v>0</v>
      </c>
      <c r="AE74" s="4">
        <f>IFERROR(VLOOKUP($A74,Round28[],5,FALSE), 0)</f>
        <v>0</v>
      </c>
      <c r="AF74" s="4">
        <f>IFERROR(VLOOKUP($A74,Round29[],5,FALSE), 0)</f>
        <v>0</v>
      </c>
      <c r="AG74" s="4">
        <f>IFERROR(VLOOKUP($A74,Round30[],5,FALSE), 0)</f>
        <v>0</v>
      </c>
      <c r="AH74" s="4">
        <f>IFERROR(VLOOKUP($A74,Round31[],5,FALSE), 0)</f>
        <v>0</v>
      </c>
      <c r="AI74" s="4">
        <f>IFERROR(VLOOKUP($A74,Round32[],5,FALSE), 0)</f>
        <v>0</v>
      </c>
      <c r="AJ74" s="4">
        <f>IFERROR(VLOOKUP($A74,Round33[],5,FALSE), 0)</f>
        <v>0</v>
      </c>
      <c r="AK74" s="4">
        <f>IFERROR(VLOOKUP($A74,Round34[],5,FALSE), 0)</f>
        <v>0</v>
      </c>
      <c r="AL74" s="4">
        <f>IFERROR(VLOOKUP($A74,Round35[],5,FALSE), 0)</f>
        <v>0</v>
      </c>
      <c r="AM74" s="4">
        <f>IFERROR(VLOOKUP($A74,Round36[],5,FALSE), 0)</f>
        <v>0</v>
      </c>
      <c r="AN74" s="4">
        <f>IFERROR(VLOOKUP($A74,Round37[],5,FALSE), 0)</f>
        <v>0</v>
      </c>
      <c r="AO74" s="4">
        <f>IFERROR(VLOOKUP($A74,Round38[],5,FALSE), 0)</f>
        <v>0</v>
      </c>
      <c r="AP74" s="4">
        <f>IFERROR(VLOOKUP($A74,Round39[],5,FALSE), 0)</f>
        <v>0</v>
      </c>
      <c r="AQ74" s="4">
        <f>IFERROR(VLOOKUP($A74,Round40[],5,FALSE), 0)</f>
        <v>0</v>
      </c>
      <c r="AR74" s="4">
        <f>IFERROR(VLOOKUP($A74,Round41[],5,FALSE), 0)</f>
        <v>0</v>
      </c>
      <c r="AS74" s="4">
        <f>IFERROR(VLOOKUP($A74,Round42[],5,FALSE), 0)</f>
        <v>0</v>
      </c>
      <c r="AT74" s="4">
        <f>IFERROR(VLOOKUP($A74,Round43[],5,FALSE), 0)</f>
        <v>0</v>
      </c>
      <c r="AU74" s="4">
        <f>IFERROR(VLOOKUP($A74,Round44[],5,FALSE), 0)</f>
        <v>0</v>
      </c>
      <c r="AV74" s="4">
        <f>IFERROR(VLOOKUP($A74,Round45[],5,FALSE), 0)</f>
        <v>0</v>
      </c>
      <c r="AW74" s="4">
        <f>IFERROR(VLOOKUP($A74,Round46[],5,FALSE), 0)</f>
        <v>0</v>
      </c>
      <c r="AX74" s="4">
        <f>IFERROR(VLOOKUP($A74,Round47[],5,FALSE), 0)</f>
        <v>0</v>
      </c>
      <c r="AY74" s="4">
        <f>IFERROR(VLOOKUP($A74,Round48[],5,FALSE), 0)</f>
        <v>0</v>
      </c>
      <c r="AZ74" s="4">
        <f>IFERROR(VLOOKUP($A74,Round49[],5,FALSE), 0)</f>
        <v>0</v>
      </c>
      <c r="BA74" s="4">
        <f>IFERROR(VLOOKUP($A74,Round50[],5,FALSE), 0)</f>
        <v>0</v>
      </c>
      <c r="BB74" s="4">
        <f>IFERROR(VLOOKUP($A74,Round51[],5,FALSE), 0)</f>
        <v>0</v>
      </c>
      <c r="BC74" s="4">
        <f>IFERROR(VLOOKUP($A74,Round52[],5,FALSE), 0)</f>
        <v>0</v>
      </c>
      <c r="BD74" s="4">
        <f>IFERROR(VLOOKUP($A74,Round53[],5,FALSE), 0)</f>
        <v>0</v>
      </c>
      <c r="BE74" s="4">
        <f>IFERROR(VLOOKUP($A74,Round54[],5,FALSE), 0)</f>
        <v>0</v>
      </c>
      <c r="BF74" s="4">
        <f>IFERROR(VLOOKUP($A74,Round55[],5,FALSE), 0)</f>
        <v>0</v>
      </c>
      <c r="BG74" s="4">
        <f>IFERROR(VLOOKUP($A74,Round56[],5,FALSE), 0)</f>
        <v>0</v>
      </c>
      <c r="BH74" s="4">
        <f>IFERROR(VLOOKUP($A74,Round57[],5,FALSE), 0)</f>
        <v>0</v>
      </c>
      <c r="BI74" s="4">
        <f>IFERROR(VLOOKUP($A74,Round58[],5,FALSE), 0)</f>
        <v>0</v>
      </c>
      <c r="BJ74" s="4">
        <f>IFERROR(VLOOKUP($A74,Round59[],5,FALSE), 0)</f>
        <v>0</v>
      </c>
      <c r="BK74" s="4">
        <f>IFERROR(VLOOKUP($A74,Round60[],5,FALSE), 0)</f>
        <v>0</v>
      </c>
    </row>
    <row r="75" spans="1:63" ht="22.5" x14ac:dyDescent="0.25">
      <c r="A75" s="1">
        <v>18630</v>
      </c>
      <c r="B75" s="5" t="s">
        <v>113</v>
      </c>
      <c r="C75" s="7">
        <f xml:space="preserve"> SUM(TotalPoints[[#This Row],[دور 1]:[دور 60]])</f>
        <v>2</v>
      </c>
      <c r="D75" s="4">
        <f>IFERROR(VLOOKUP($A75,Round01[],5,FALSE), 0)</f>
        <v>2</v>
      </c>
      <c r="E75" s="4">
        <f>IFERROR(VLOOKUP($A75,Round02[],5,FALSE), 0)</f>
        <v>0</v>
      </c>
      <c r="F75" s="4">
        <f>IFERROR(VLOOKUP($A75,Round03[],5,FALSE), 0)</f>
        <v>0</v>
      </c>
      <c r="G75" s="4">
        <f>IFERROR(VLOOKUP($A75,Round04[],5,FALSE), 0)</f>
        <v>0</v>
      </c>
      <c r="H75" s="4">
        <f>IFERROR(VLOOKUP($A75,Round05[],5,FALSE), 0)</f>
        <v>0</v>
      </c>
      <c r="I75" s="4">
        <f>IFERROR(VLOOKUP($A75,Round06[],5,FALSE), 0)</f>
        <v>0</v>
      </c>
      <c r="J75" s="4">
        <f>IFERROR(VLOOKUP($A75,Round07[],5,FALSE), 0)</f>
        <v>0</v>
      </c>
      <c r="K75" s="4">
        <f>IFERROR(VLOOKUP($A75,Round08[],5,FALSE), 0)</f>
        <v>0</v>
      </c>
      <c r="L75" s="4">
        <f>IFERROR(VLOOKUP($A75,Round09[],5,FALSE), 0)</f>
        <v>0</v>
      </c>
      <c r="M75" s="4">
        <f>IFERROR(VLOOKUP($A75,Round10[],5,FALSE), 0)</f>
        <v>0</v>
      </c>
      <c r="N75" s="4">
        <f>IFERROR(VLOOKUP($A75,Round11[],5,FALSE), 0)</f>
        <v>0</v>
      </c>
      <c r="O75" s="4">
        <f>IFERROR(VLOOKUP($A75,Round12[],5,FALSE), 0)</f>
        <v>0</v>
      </c>
      <c r="P75" s="4">
        <f>IFERROR(VLOOKUP($A75,Round13[],5,FALSE), 0)</f>
        <v>0</v>
      </c>
      <c r="Q75" s="4">
        <f>IFERROR(VLOOKUP($A75,Round14[],5,FALSE), 0)</f>
        <v>0</v>
      </c>
      <c r="R75" s="4">
        <f>IFERROR(VLOOKUP($A75,Round15[],5,FALSE), 0)</f>
        <v>0</v>
      </c>
      <c r="S75" s="4">
        <f>IFERROR(VLOOKUP($A75,Round16[],5,FALSE), 0)</f>
        <v>0</v>
      </c>
      <c r="T75" s="4">
        <f>IFERROR(VLOOKUP($A75,Round17[],5,FALSE), 0)</f>
        <v>0</v>
      </c>
      <c r="U75" s="4">
        <f>IFERROR(VLOOKUP($A75,Round18[],5,FALSE), 0)</f>
        <v>0</v>
      </c>
      <c r="V75" s="4">
        <f>IFERROR(VLOOKUP($A75,Round19[],5,FALSE), 0)</f>
        <v>0</v>
      </c>
      <c r="W75" s="4">
        <f>IFERROR(VLOOKUP($A75,Round20[],5,FALSE), 0)</f>
        <v>0</v>
      </c>
      <c r="X75" s="4">
        <f>IFERROR(VLOOKUP($A75,Round21[],5,FALSE), 0)</f>
        <v>0</v>
      </c>
      <c r="Y75" s="4">
        <f>IFERROR(VLOOKUP($A75,Round22[],5,FALSE), 0)</f>
        <v>0</v>
      </c>
      <c r="Z75" s="4">
        <f>IFERROR(VLOOKUP($A75,Round23[],5,FALSE), 0)</f>
        <v>0</v>
      </c>
      <c r="AA75" s="4">
        <f>IFERROR(VLOOKUP($A75,Round24[],5,FALSE), 0)</f>
        <v>0</v>
      </c>
      <c r="AB75" s="4">
        <f>IFERROR(VLOOKUP($A75,Round25[],5,FALSE), 0)</f>
        <v>0</v>
      </c>
      <c r="AC75" s="4">
        <f>IFERROR(VLOOKUP($A75,Round26[],5,FALSE), 0)</f>
        <v>0</v>
      </c>
      <c r="AD75" s="4">
        <f>IFERROR(VLOOKUP($A75,Round27[],5,FALSE), 0)</f>
        <v>0</v>
      </c>
      <c r="AE75" s="4">
        <f>IFERROR(VLOOKUP($A75,Round28[],5,FALSE), 0)</f>
        <v>0</v>
      </c>
      <c r="AF75" s="4">
        <f>IFERROR(VLOOKUP($A75,Round29[],5,FALSE), 0)</f>
        <v>0</v>
      </c>
      <c r="AG75" s="4">
        <f>IFERROR(VLOOKUP($A75,Round30[],5,FALSE), 0)</f>
        <v>0</v>
      </c>
      <c r="AH75" s="4">
        <f>IFERROR(VLOOKUP($A75,Round31[],5,FALSE), 0)</f>
        <v>0</v>
      </c>
      <c r="AI75" s="4">
        <f>IFERROR(VLOOKUP($A75,Round32[],5,FALSE), 0)</f>
        <v>0</v>
      </c>
      <c r="AJ75" s="4">
        <f>IFERROR(VLOOKUP($A75,Round33[],5,FALSE), 0)</f>
        <v>0</v>
      </c>
      <c r="AK75" s="4">
        <f>IFERROR(VLOOKUP($A75,Round34[],5,FALSE), 0)</f>
        <v>0</v>
      </c>
      <c r="AL75" s="4">
        <f>IFERROR(VLOOKUP($A75,Round35[],5,FALSE), 0)</f>
        <v>0</v>
      </c>
      <c r="AM75" s="4">
        <f>IFERROR(VLOOKUP($A75,Round36[],5,FALSE), 0)</f>
        <v>0</v>
      </c>
      <c r="AN75" s="4">
        <f>IFERROR(VLOOKUP($A75,Round37[],5,FALSE), 0)</f>
        <v>0</v>
      </c>
      <c r="AO75" s="4">
        <f>IFERROR(VLOOKUP($A75,Round38[],5,FALSE), 0)</f>
        <v>0</v>
      </c>
      <c r="AP75" s="4">
        <f>IFERROR(VLOOKUP($A75,Round39[],5,FALSE), 0)</f>
        <v>0</v>
      </c>
      <c r="AQ75" s="4">
        <f>IFERROR(VLOOKUP($A75,Round40[],5,FALSE), 0)</f>
        <v>0</v>
      </c>
      <c r="AR75" s="4">
        <f>IFERROR(VLOOKUP($A75,Round41[],5,FALSE), 0)</f>
        <v>0</v>
      </c>
      <c r="AS75" s="4">
        <f>IFERROR(VLOOKUP($A75,Round42[],5,FALSE), 0)</f>
        <v>0</v>
      </c>
      <c r="AT75" s="4">
        <f>IFERROR(VLOOKUP($A75,Round43[],5,FALSE), 0)</f>
        <v>0</v>
      </c>
      <c r="AU75" s="4">
        <f>IFERROR(VLOOKUP($A75,Round44[],5,FALSE), 0)</f>
        <v>0</v>
      </c>
      <c r="AV75" s="4">
        <f>IFERROR(VLOOKUP($A75,Round45[],5,FALSE), 0)</f>
        <v>0</v>
      </c>
      <c r="AW75" s="4">
        <f>IFERROR(VLOOKUP($A75,Round46[],5,FALSE), 0)</f>
        <v>0</v>
      </c>
      <c r="AX75" s="4">
        <f>IFERROR(VLOOKUP($A75,Round47[],5,FALSE), 0)</f>
        <v>0</v>
      </c>
      <c r="AY75" s="4">
        <f>IFERROR(VLOOKUP($A75,Round48[],5,FALSE), 0)</f>
        <v>0</v>
      </c>
      <c r="AZ75" s="4">
        <f>IFERROR(VLOOKUP($A75,Round49[],5,FALSE), 0)</f>
        <v>0</v>
      </c>
      <c r="BA75" s="4">
        <f>IFERROR(VLOOKUP($A75,Round50[],5,FALSE), 0)</f>
        <v>0</v>
      </c>
      <c r="BB75" s="4">
        <f>IFERROR(VLOOKUP($A75,Round51[],5,FALSE), 0)</f>
        <v>0</v>
      </c>
      <c r="BC75" s="4">
        <f>IFERROR(VLOOKUP($A75,Round52[],5,FALSE), 0)</f>
        <v>0</v>
      </c>
      <c r="BD75" s="4">
        <f>IFERROR(VLOOKUP($A75,Round53[],5,FALSE), 0)</f>
        <v>0</v>
      </c>
      <c r="BE75" s="4">
        <f>IFERROR(VLOOKUP($A75,Round54[],5,FALSE), 0)</f>
        <v>0</v>
      </c>
      <c r="BF75" s="4">
        <f>IFERROR(VLOOKUP($A75,Round55[],5,FALSE), 0)</f>
        <v>0</v>
      </c>
      <c r="BG75" s="4">
        <f>IFERROR(VLOOKUP($A75,Round56[],5,FALSE), 0)</f>
        <v>0</v>
      </c>
      <c r="BH75" s="4">
        <f>IFERROR(VLOOKUP($A75,Round57[],5,FALSE), 0)</f>
        <v>0</v>
      </c>
      <c r="BI75" s="4">
        <f>IFERROR(VLOOKUP($A75,Round58[],5,FALSE), 0)</f>
        <v>0</v>
      </c>
      <c r="BJ75" s="4">
        <f>IFERROR(VLOOKUP($A75,Round59[],5,FALSE), 0)</f>
        <v>0</v>
      </c>
      <c r="BK75" s="4">
        <f>IFERROR(VLOOKUP($A75,Round60[],5,FALSE), 0)</f>
        <v>0</v>
      </c>
    </row>
    <row r="76" spans="1:63" ht="22.5" x14ac:dyDescent="0.25">
      <c r="A76" s="1">
        <v>18300</v>
      </c>
      <c r="B76" s="5" t="s">
        <v>152</v>
      </c>
      <c r="C76" s="7">
        <f xml:space="preserve"> SUM(TotalPoints[[#This Row],[دور 1]:[دور 60]])</f>
        <v>2</v>
      </c>
      <c r="D76" s="4">
        <f>IFERROR(VLOOKUP($A76,Round01[],5,FALSE), 0)</f>
        <v>2</v>
      </c>
      <c r="E76" s="4">
        <f>IFERROR(VLOOKUP($A76,Round02[],5,FALSE), 0)</f>
        <v>0</v>
      </c>
      <c r="F76" s="4">
        <f>IFERROR(VLOOKUP($A76,Round03[],5,FALSE), 0)</f>
        <v>0</v>
      </c>
      <c r="G76" s="4">
        <f>IFERROR(VLOOKUP($A76,Round04[],5,FALSE), 0)</f>
        <v>0</v>
      </c>
      <c r="H76" s="4">
        <f>IFERROR(VLOOKUP($A76,Round05[],5,FALSE), 0)</f>
        <v>0</v>
      </c>
      <c r="I76" s="4">
        <f>IFERROR(VLOOKUP($A76,Round06[],5,FALSE), 0)</f>
        <v>0</v>
      </c>
      <c r="J76" s="4">
        <f>IFERROR(VLOOKUP($A76,Round07[],5,FALSE), 0)</f>
        <v>0</v>
      </c>
      <c r="K76" s="4">
        <f>IFERROR(VLOOKUP($A76,Round08[],5,FALSE), 0)</f>
        <v>0</v>
      </c>
      <c r="L76" s="4">
        <f>IFERROR(VLOOKUP($A76,Round09[],5,FALSE), 0)</f>
        <v>0</v>
      </c>
      <c r="M76" s="4">
        <f>IFERROR(VLOOKUP($A76,Round10[],5,FALSE), 0)</f>
        <v>0</v>
      </c>
      <c r="N76" s="4">
        <f>IFERROR(VLOOKUP($A76,Round11[],5,FALSE), 0)</f>
        <v>0</v>
      </c>
      <c r="O76" s="4">
        <f>IFERROR(VLOOKUP($A76,Round12[],5,FALSE), 0)</f>
        <v>0</v>
      </c>
      <c r="P76" s="4">
        <f>IFERROR(VLOOKUP($A76,Round13[],5,FALSE), 0)</f>
        <v>0</v>
      </c>
      <c r="Q76" s="4">
        <f>IFERROR(VLOOKUP($A76,Round14[],5,FALSE), 0)</f>
        <v>0</v>
      </c>
      <c r="R76" s="4">
        <f>IFERROR(VLOOKUP($A76,Round15[],5,FALSE), 0)</f>
        <v>0</v>
      </c>
      <c r="S76" s="4">
        <f>IFERROR(VLOOKUP($A76,Round16[],5,FALSE), 0)</f>
        <v>0</v>
      </c>
      <c r="T76" s="4">
        <f>IFERROR(VLOOKUP($A76,Round17[],5,FALSE), 0)</f>
        <v>0</v>
      </c>
      <c r="U76" s="4">
        <f>IFERROR(VLOOKUP($A76,Round18[],5,FALSE), 0)</f>
        <v>0</v>
      </c>
      <c r="V76" s="4">
        <f>IFERROR(VLOOKUP($A76,Round19[],5,FALSE), 0)</f>
        <v>0</v>
      </c>
      <c r="W76" s="4">
        <f>IFERROR(VLOOKUP($A76,Round20[],5,FALSE), 0)</f>
        <v>0</v>
      </c>
      <c r="X76" s="4">
        <f>IFERROR(VLOOKUP($A76,Round21[],5,FALSE), 0)</f>
        <v>0</v>
      </c>
      <c r="Y76" s="4">
        <f>IFERROR(VLOOKUP($A76,Round22[],5,FALSE), 0)</f>
        <v>0</v>
      </c>
      <c r="Z76" s="4">
        <f>IFERROR(VLOOKUP($A76,Round23[],5,FALSE), 0)</f>
        <v>0</v>
      </c>
      <c r="AA76" s="4">
        <f>IFERROR(VLOOKUP($A76,Round24[],5,FALSE), 0)</f>
        <v>0</v>
      </c>
      <c r="AB76" s="4">
        <f>IFERROR(VLOOKUP($A76,Round25[],5,FALSE), 0)</f>
        <v>0</v>
      </c>
      <c r="AC76" s="4">
        <f>IFERROR(VLOOKUP($A76,Round26[],5,FALSE), 0)</f>
        <v>0</v>
      </c>
      <c r="AD76" s="4">
        <f>IFERROR(VLOOKUP($A76,Round27[],5,FALSE), 0)</f>
        <v>0</v>
      </c>
      <c r="AE76" s="4">
        <f>IFERROR(VLOOKUP($A76,Round28[],5,FALSE), 0)</f>
        <v>0</v>
      </c>
      <c r="AF76" s="4">
        <f>IFERROR(VLOOKUP($A76,Round29[],5,FALSE), 0)</f>
        <v>0</v>
      </c>
      <c r="AG76" s="4">
        <f>IFERROR(VLOOKUP($A76,Round30[],5,FALSE), 0)</f>
        <v>0</v>
      </c>
      <c r="AH76" s="4">
        <f>IFERROR(VLOOKUP($A76,Round31[],5,FALSE), 0)</f>
        <v>0</v>
      </c>
      <c r="AI76" s="4">
        <f>IFERROR(VLOOKUP($A76,Round32[],5,FALSE), 0)</f>
        <v>0</v>
      </c>
      <c r="AJ76" s="4">
        <f>IFERROR(VLOOKUP($A76,Round33[],5,FALSE), 0)</f>
        <v>0</v>
      </c>
      <c r="AK76" s="4">
        <f>IFERROR(VLOOKUP($A76,Round34[],5,FALSE), 0)</f>
        <v>0</v>
      </c>
      <c r="AL76" s="4">
        <f>IFERROR(VLOOKUP($A76,Round35[],5,FALSE), 0)</f>
        <v>0</v>
      </c>
      <c r="AM76" s="4">
        <f>IFERROR(VLOOKUP($A76,Round36[],5,FALSE), 0)</f>
        <v>0</v>
      </c>
      <c r="AN76" s="4">
        <f>IFERROR(VLOOKUP($A76,Round37[],5,FALSE), 0)</f>
        <v>0</v>
      </c>
      <c r="AO76" s="4">
        <f>IFERROR(VLOOKUP($A76,Round38[],5,FALSE), 0)</f>
        <v>0</v>
      </c>
      <c r="AP76" s="4">
        <f>IFERROR(VLOOKUP($A76,Round39[],5,FALSE), 0)</f>
        <v>0</v>
      </c>
      <c r="AQ76" s="4">
        <f>IFERROR(VLOOKUP($A76,Round40[],5,FALSE), 0)</f>
        <v>0</v>
      </c>
      <c r="AR76" s="4">
        <f>IFERROR(VLOOKUP($A76,Round41[],5,FALSE), 0)</f>
        <v>0</v>
      </c>
      <c r="AS76" s="4">
        <f>IFERROR(VLOOKUP($A76,Round42[],5,FALSE), 0)</f>
        <v>0</v>
      </c>
      <c r="AT76" s="4">
        <f>IFERROR(VLOOKUP($A76,Round43[],5,FALSE), 0)</f>
        <v>0</v>
      </c>
      <c r="AU76" s="4">
        <f>IFERROR(VLOOKUP($A76,Round44[],5,FALSE), 0)</f>
        <v>0</v>
      </c>
      <c r="AV76" s="4">
        <f>IFERROR(VLOOKUP($A76,Round45[],5,FALSE), 0)</f>
        <v>0</v>
      </c>
      <c r="AW76" s="4">
        <f>IFERROR(VLOOKUP($A76,Round46[],5,FALSE), 0)</f>
        <v>0</v>
      </c>
      <c r="AX76" s="4">
        <f>IFERROR(VLOOKUP($A76,Round47[],5,FALSE), 0)</f>
        <v>0</v>
      </c>
      <c r="AY76" s="4">
        <f>IFERROR(VLOOKUP($A76,Round48[],5,FALSE), 0)</f>
        <v>0</v>
      </c>
      <c r="AZ76" s="4">
        <f>IFERROR(VLOOKUP($A76,Round49[],5,FALSE), 0)</f>
        <v>0</v>
      </c>
      <c r="BA76" s="4">
        <f>IFERROR(VLOOKUP($A76,Round50[],5,FALSE), 0)</f>
        <v>0</v>
      </c>
      <c r="BB76" s="4">
        <f>IFERROR(VLOOKUP($A76,Round51[],5,FALSE), 0)</f>
        <v>0</v>
      </c>
      <c r="BC76" s="4">
        <f>IFERROR(VLOOKUP($A76,Round52[],5,FALSE), 0)</f>
        <v>0</v>
      </c>
      <c r="BD76" s="4">
        <f>IFERROR(VLOOKUP($A76,Round53[],5,FALSE), 0)</f>
        <v>0</v>
      </c>
      <c r="BE76" s="4">
        <f>IFERROR(VLOOKUP($A76,Round54[],5,FALSE), 0)</f>
        <v>0</v>
      </c>
      <c r="BF76" s="4">
        <f>IFERROR(VLOOKUP($A76,Round55[],5,FALSE), 0)</f>
        <v>0</v>
      </c>
      <c r="BG76" s="4">
        <f>IFERROR(VLOOKUP($A76,Round56[],5,FALSE), 0)</f>
        <v>0</v>
      </c>
      <c r="BH76" s="4">
        <f>IFERROR(VLOOKUP($A76,Round57[],5,FALSE), 0)</f>
        <v>0</v>
      </c>
      <c r="BI76" s="4">
        <f>IFERROR(VLOOKUP($A76,Round58[],5,FALSE), 0)</f>
        <v>0</v>
      </c>
      <c r="BJ76" s="4">
        <f>IFERROR(VLOOKUP($A76,Round59[],5,FALSE), 0)</f>
        <v>0</v>
      </c>
      <c r="BK76" s="4">
        <f>IFERROR(VLOOKUP($A76,Round60[],5,FALSE), 0)</f>
        <v>0</v>
      </c>
    </row>
    <row r="77" spans="1:63" ht="22.5" x14ac:dyDescent="0.25">
      <c r="A77" s="1">
        <v>18115</v>
      </c>
      <c r="B77" s="5" t="s">
        <v>110</v>
      </c>
      <c r="C77" s="7">
        <f xml:space="preserve"> SUM(TotalPoints[[#This Row],[دور 1]:[دور 60]])</f>
        <v>2</v>
      </c>
      <c r="D77" s="4">
        <f>IFERROR(VLOOKUP($A77,Round01[],5,FALSE), 0)</f>
        <v>2</v>
      </c>
      <c r="E77" s="4">
        <f>IFERROR(VLOOKUP($A77,Round02[],5,FALSE), 0)</f>
        <v>0</v>
      </c>
      <c r="F77" s="4">
        <f>IFERROR(VLOOKUP($A77,Round03[],5,FALSE), 0)</f>
        <v>0</v>
      </c>
      <c r="G77" s="4">
        <f>IFERROR(VLOOKUP($A77,Round04[],5,FALSE), 0)</f>
        <v>0</v>
      </c>
      <c r="H77" s="4">
        <f>IFERROR(VLOOKUP($A77,Round05[],5,FALSE), 0)</f>
        <v>0</v>
      </c>
      <c r="I77" s="4">
        <f>IFERROR(VLOOKUP($A77,Round06[],5,FALSE), 0)</f>
        <v>0</v>
      </c>
      <c r="J77" s="4">
        <f>IFERROR(VLOOKUP($A77,Round07[],5,FALSE), 0)</f>
        <v>0</v>
      </c>
      <c r="K77" s="4">
        <f>IFERROR(VLOOKUP($A77,Round08[],5,FALSE), 0)</f>
        <v>0</v>
      </c>
      <c r="L77" s="4">
        <f>IFERROR(VLOOKUP($A77,Round09[],5,FALSE), 0)</f>
        <v>0</v>
      </c>
      <c r="M77" s="4">
        <f>IFERROR(VLOOKUP($A77,Round10[],5,FALSE), 0)</f>
        <v>0</v>
      </c>
      <c r="N77" s="4">
        <f>IFERROR(VLOOKUP($A77,Round11[],5,FALSE), 0)</f>
        <v>0</v>
      </c>
      <c r="O77" s="4">
        <f>IFERROR(VLOOKUP($A77,Round12[],5,FALSE), 0)</f>
        <v>0</v>
      </c>
      <c r="P77" s="4">
        <f>IFERROR(VLOOKUP($A77,Round13[],5,FALSE), 0)</f>
        <v>0</v>
      </c>
      <c r="Q77" s="4">
        <f>IFERROR(VLOOKUP($A77,Round14[],5,FALSE), 0)</f>
        <v>0</v>
      </c>
      <c r="R77" s="4">
        <f>IFERROR(VLOOKUP($A77,Round15[],5,FALSE), 0)</f>
        <v>0</v>
      </c>
      <c r="S77" s="4">
        <f>IFERROR(VLOOKUP($A77,Round16[],5,FALSE), 0)</f>
        <v>0</v>
      </c>
      <c r="T77" s="4">
        <f>IFERROR(VLOOKUP($A77,Round17[],5,FALSE), 0)</f>
        <v>0</v>
      </c>
      <c r="U77" s="4">
        <f>IFERROR(VLOOKUP($A77,Round18[],5,FALSE), 0)</f>
        <v>0</v>
      </c>
      <c r="V77" s="4">
        <f>IFERROR(VLOOKUP($A77,Round19[],5,FALSE), 0)</f>
        <v>0</v>
      </c>
      <c r="W77" s="4">
        <f>IFERROR(VLOOKUP($A77,Round20[],5,FALSE), 0)</f>
        <v>0</v>
      </c>
      <c r="X77" s="4">
        <f>IFERROR(VLOOKUP($A77,Round21[],5,FALSE), 0)</f>
        <v>0</v>
      </c>
      <c r="Y77" s="4">
        <f>IFERROR(VLOOKUP($A77,Round22[],5,FALSE), 0)</f>
        <v>0</v>
      </c>
      <c r="Z77" s="4">
        <f>IFERROR(VLOOKUP($A77,Round23[],5,FALSE), 0)</f>
        <v>0</v>
      </c>
      <c r="AA77" s="4">
        <f>IFERROR(VLOOKUP($A77,Round24[],5,FALSE), 0)</f>
        <v>0</v>
      </c>
      <c r="AB77" s="4">
        <f>IFERROR(VLOOKUP($A77,Round25[],5,FALSE), 0)</f>
        <v>0</v>
      </c>
      <c r="AC77" s="4">
        <f>IFERROR(VLOOKUP($A77,Round26[],5,FALSE), 0)</f>
        <v>0</v>
      </c>
      <c r="AD77" s="4">
        <f>IFERROR(VLOOKUP($A77,Round27[],5,FALSE), 0)</f>
        <v>0</v>
      </c>
      <c r="AE77" s="4">
        <f>IFERROR(VLOOKUP($A77,Round28[],5,FALSE), 0)</f>
        <v>0</v>
      </c>
      <c r="AF77" s="4">
        <f>IFERROR(VLOOKUP($A77,Round29[],5,FALSE), 0)</f>
        <v>0</v>
      </c>
      <c r="AG77" s="4">
        <f>IFERROR(VLOOKUP($A77,Round30[],5,FALSE), 0)</f>
        <v>0</v>
      </c>
      <c r="AH77" s="4">
        <f>IFERROR(VLOOKUP($A77,Round31[],5,FALSE), 0)</f>
        <v>0</v>
      </c>
      <c r="AI77" s="4">
        <f>IFERROR(VLOOKUP($A77,Round32[],5,FALSE), 0)</f>
        <v>0</v>
      </c>
      <c r="AJ77" s="4">
        <f>IFERROR(VLOOKUP($A77,Round33[],5,FALSE), 0)</f>
        <v>0</v>
      </c>
      <c r="AK77" s="4">
        <f>IFERROR(VLOOKUP($A77,Round34[],5,FALSE), 0)</f>
        <v>0</v>
      </c>
      <c r="AL77" s="4">
        <f>IFERROR(VLOOKUP($A77,Round35[],5,FALSE), 0)</f>
        <v>0</v>
      </c>
      <c r="AM77" s="4">
        <f>IFERROR(VLOOKUP($A77,Round36[],5,FALSE), 0)</f>
        <v>0</v>
      </c>
      <c r="AN77" s="4">
        <f>IFERROR(VLOOKUP($A77,Round37[],5,FALSE), 0)</f>
        <v>0</v>
      </c>
      <c r="AO77" s="4">
        <f>IFERROR(VLOOKUP($A77,Round38[],5,FALSE), 0)</f>
        <v>0</v>
      </c>
      <c r="AP77" s="4">
        <f>IFERROR(VLOOKUP($A77,Round39[],5,FALSE), 0)</f>
        <v>0</v>
      </c>
      <c r="AQ77" s="4">
        <f>IFERROR(VLOOKUP($A77,Round40[],5,FALSE), 0)</f>
        <v>0</v>
      </c>
      <c r="AR77" s="4">
        <f>IFERROR(VLOOKUP($A77,Round41[],5,FALSE), 0)</f>
        <v>0</v>
      </c>
      <c r="AS77" s="4">
        <f>IFERROR(VLOOKUP($A77,Round42[],5,FALSE), 0)</f>
        <v>0</v>
      </c>
      <c r="AT77" s="4">
        <f>IFERROR(VLOOKUP($A77,Round43[],5,FALSE), 0)</f>
        <v>0</v>
      </c>
      <c r="AU77" s="4">
        <f>IFERROR(VLOOKUP($A77,Round44[],5,FALSE), 0)</f>
        <v>0</v>
      </c>
      <c r="AV77" s="4">
        <f>IFERROR(VLOOKUP($A77,Round45[],5,FALSE), 0)</f>
        <v>0</v>
      </c>
      <c r="AW77" s="4">
        <f>IFERROR(VLOOKUP($A77,Round46[],5,FALSE), 0)</f>
        <v>0</v>
      </c>
      <c r="AX77" s="4">
        <f>IFERROR(VLOOKUP($A77,Round47[],5,FALSE), 0)</f>
        <v>0</v>
      </c>
      <c r="AY77" s="4">
        <f>IFERROR(VLOOKUP($A77,Round48[],5,FALSE), 0)</f>
        <v>0</v>
      </c>
      <c r="AZ77" s="4">
        <f>IFERROR(VLOOKUP($A77,Round49[],5,FALSE), 0)</f>
        <v>0</v>
      </c>
      <c r="BA77" s="4">
        <f>IFERROR(VLOOKUP($A77,Round50[],5,FALSE), 0)</f>
        <v>0</v>
      </c>
      <c r="BB77" s="4">
        <f>IFERROR(VLOOKUP($A77,Round51[],5,FALSE), 0)</f>
        <v>0</v>
      </c>
      <c r="BC77" s="4">
        <f>IFERROR(VLOOKUP($A77,Round52[],5,FALSE), 0)</f>
        <v>0</v>
      </c>
      <c r="BD77" s="4">
        <f>IFERROR(VLOOKUP($A77,Round53[],5,FALSE), 0)</f>
        <v>0</v>
      </c>
      <c r="BE77" s="4">
        <f>IFERROR(VLOOKUP($A77,Round54[],5,FALSE), 0)</f>
        <v>0</v>
      </c>
      <c r="BF77" s="4">
        <f>IFERROR(VLOOKUP($A77,Round55[],5,FALSE), 0)</f>
        <v>0</v>
      </c>
      <c r="BG77" s="4">
        <f>IFERROR(VLOOKUP($A77,Round56[],5,FALSE), 0)</f>
        <v>0</v>
      </c>
      <c r="BH77" s="4">
        <f>IFERROR(VLOOKUP($A77,Round57[],5,FALSE), 0)</f>
        <v>0</v>
      </c>
      <c r="BI77" s="4">
        <f>IFERROR(VLOOKUP($A77,Round58[],5,FALSE), 0)</f>
        <v>0</v>
      </c>
      <c r="BJ77" s="4">
        <f>IFERROR(VLOOKUP($A77,Round59[],5,FALSE), 0)</f>
        <v>0</v>
      </c>
      <c r="BK77" s="4">
        <f>IFERROR(VLOOKUP($A77,Round60[],5,FALSE), 0)</f>
        <v>0</v>
      </c>
    </row>
    <row r="78" spans="1:63" ht="22.5" x14ac:dyDescent="0.25">
      <c r="A78" s="1">
        <v>15023</v>
      </c>
      <c r="B78" s="5" t="s">
        <v>90</v>
      </c>
      <c r="C78" s="7">
        <f xml:space="preserve"> SUM(TotalPoints[[#This Row],[دور 1]:[دور 60]])</f>
        <v>2</v>
      </c>
      <c r="D78" s="4">
        <f>IFERROR(VLOOKUP($A78,Round01[],5,FALSE), 0)</f>
        <v>2</v>
      </c>
      <c r="E78" s="4">
        <f>IFERROR(VLOOKUP($A78,Round02[],5,FALSE), 0)</f>
        <v>0</v>
      </c>
      <c r="F78" s="4">
        <f>IFERROR(VLOOKUP($A78,Round03[],5,FALSE), 0)</f>
        <v>0</v>
      </c>
      <c r="G78" s="4">
        <f>IFERROR(VLOOKUP($A78,Round04[],5,FALSE), 0)</f>
        <v>0</v>
      </c>
      <c r="H78" s="4">
        <f>IFERROR(VLOOKUP($A78,Round05[],5,FALSE), 0)</f>
        <v>0</v>
      </c>
      <c r="I78" s="4">
        <f>IFERROR(VLOOKUP($A78,Round06[],5,FALSE), 0)</f>
        <v>0</v>
      </c>
      <c r="J78" s="1">
        <f>IFERROR(VLOOKUP($A78,Round07[],5,FALSE), 0)</f>
        <v>0</v>
      </c>
      <c r="K78" s="1">
        <f>IFERROR(VLOOKUP($A78,Round08[],5,FALSE), 0)</f>
        <v>0</v>
      </c>
      <c r="L78" s="1">
        <f>IFERROR(VLOOKUP($A78,Round09[],5,FALSE), 0)</f>
        <v>0</v>
      </c>
      <c r="M78" s="1">
        <f>IFERROR(VLOOKUP($A78,Round10[],5,FALSE), 0)</f>
        <v>0</v>
      </c>
      <c r="N78" s="1">
        <f>IFERROR(VLOOKUP($A78,Round11[],5,FALSE), 0)</f>
        <v>0</v>
      </c>
      <c r="O78" s="1">
        <f>IFERROR(VLOOKUP($A78,Round12[],5,FALSE), 0)</f>
        <v>0</v>
      </c>
      <c r="P78" s="1">
        <f>IFERROR(VLOOKUP($A78,Round13[],5,FALSE), 0)</f>
        <v>0</v>
      </c>
      <c r="Q78" s="1">
        <f>IFERROR(VLOOKUP($A78,Round14[],5,FALSE), 0)</f>
        <v>0</v>
      </c>
      <c r="R78" s="1">
        <f>IFERROR(VLOOKUP($A78,Round15[],5,FALSE), 0)</f>
        <v>0</v>
      </c>
      <c r="S78" s="1">
        <f>IFERROR(VLOOKUP($A78,Round16[],5,FALSE), 0)</f>
        <v>0</v>
      </c>
      <c r="T78" s="1">
        <f>IFERROR(VLOOKUP($A78,Round17[],5,FALSE), 0)</f>
        <v>0</v>
      </c>
      <c r="U78" s="1">
        <f>IFERROR(VLOOKUP($A78,Round18[],5,FALSE), 0)</f>
        <v>0</v>
      </c>
      <c r="V78" s="1">
        <f>IFERROR(VLOOKUP($A78,Round19[],5,FALSE), 0)</f>
        <v>0</v>
      </c>
      <c r="W78" s="1">
        <f>IFERROR(VLOOKUP($A78,Round20[],5,FALSE), 0)</f>
        <v>0</v>
      </c>
      <c r="X78" s="1">
        <f>IFERROR(VLOOKUP($A78,Round21[],5,FALSE), 0)</f>
        <v>0</v>
      </c>
      <c r="Y78" s="1">
        <f>IFERROR(VLOOKUP($A78,Round22[],5,FALSE), 0)</f>
        <v>0</v>
      </c>
      <c r="Z78" s="1">
        <f>IFERROR(VLOOKUP($A78,Round23[],5,FALSE), 0)</f>
        <v>0</v>
      </c>
      <c r="AA78" s="1">
        <f>IFERROR(VLOOKUP($A78,Round24[],5,FALSE), 0)</f>
        <v>0</v>
      </c>
      <c r="AB78" s="1">
        <f>IFERROR(VLOOKUP($A78,Round25[],5,FALSE), 0)</f>
        <v>0</v>
      </c>
      <c r="AC78" s="1">
        <f>IFERROR(VLOOKUP($A78,Round26[],5,FALSE), 0)</f>
        <v>0</v>
      </c>
      <c r="AD78" s="1">
        <f>IFERROR(VLOOKUP($A78,Round27[],5,FALSE), 0)</f>
        <v>0</v>
      </c>
      <c r="AE78" s="1">
        <f>IFERROR(VLOOKUP($A78,Round28[],5,FALSE), 0)</f>
        <v>0</v>
      </c>
      <c r="AF78" s="1">
        <f>IFERROR(VLOOKUP($A78,Round29[],5,FALSE), 0)</f>
        <v>0</v>
      </c>
      <c r="AG78" s="1">
        <f>IFERROR(VLOOKUP($A78,Round30[],5,FALSE), 0)</f>
        <v>0</v>
      </c>
      <c r="AH78" s="1">
        <f>IFERROR(VLOOKUP($A78,Round31[],5,FALSE), 0)</f>
        <v>0</v>
      </c>
      <c r="AI78" s="1">
        <f>IFERROR(VLOOKUP($A78,Round32[],5,FALSE), 0)</f>
        <v>0</v>
      </c>
      <c r="AJ78" s="1">
        <f>IFERROR(VLOOKUP($A78,Round33[],5,FALSE), 0)</f>
        <v>0</v>
      </c>
      <c r="AK78" s="1">
        <f>IFERROR(VLOOKUP($A78,Round34[],5,FALSE), 0)</f>
        <v>0</v>
      </c>
      <c r="AL78" s="1">
        <f>IFERROR(VLOOKUP($A78,Round35[],5,FALSE), 0)</f>
        <v>0</v>
      </c>
      <c r="AM78" s="1">
        <f>IFERROR(VLOOKUP($A78,Round36[],5,FALSE), 0)</f>
        <v>0</v>
      </c>
      <c r="AN78" s="1">
        <f>IFERROR(VLOOKUP($A78,Round37[],5,FALSE), 0)</f>
        <v>0</v>
      </c>
      <c r="AO78" s="1">
        <f>IFERROR(VLOOKUP($A78,Round38[],5,FALSE), 0)</f>
        <v>0</v>
      </c>
      <c r="AP78" s="1">
        <f>IFERROR(VLOOKUP($A78,Round39[],5,FALSE), 0)</f>
        <v>0</v>
      </c>
      <c r="AQ78" s="1">
        <f>IFERROR(VLOOKUP($A78,Round40[],5,FALSE), 0)</f>
        <v>0</v>
      </c>
      <c r="AR78" s="1">
        <f>IFERROR(VLOOKUP($A78,Round41[],5,FALSE), 0)</f>
        <v>0</v>
      </c>
      <c r="AS78" s="1">
        <f>IFERROR(VLOOKUP($A78,Round42[],5,FALSE), 0)</f>
        <v>0</v>
      </c>
      <c r="AT78" s="1">
        <f>IFERROR(VLOOKUP($A78,Round43[],5,FALSE), 0)</f>
        <v>0</v>
      </c>
      <c r="AU78" s="1">
        <f>IFERROR(VLOOKUP($A78,Round44[],5,FALSE), 0)</f>
        <v>0</v>
      </c>
      <c r="AV78" s="1">
        <f>IFERROR(VLOOKUP($A78,Round45[],5,FALSE), 0)</f>
        <v>0</v>
      </c>
      <c r="AW78" s="1">
        <f>IFERROR(VLOOKUP($A78,Round46[],5,FALSE), 0)</f>
        <v>0</v>
      </c>
      <c r="AX78" s="1">
        <f>IFERROR(VLOOKUP($A78,Round47[],5,FALSE), 0)</f>
        <v>0</v>
      </c>
      <c r="AY78" s="1">
        <f>IFERROR(VLOOKUP($A78,Round48[],5,FALSE), 0)</f>
        <v>0</v>
      </c>
      <c r="AZ78" s="1">
        <f>IFERROR(VLOOKUP($A78,Round49[],5,FALSE), 0)</f>
        <v>0</v>
      </c>
      <c r="BA78" s="1">
        <f>IFERROR(VLOOKUP($A78,Round50[],5,FALSE), 0)</f>
        <v>0</v>
      </c>
      <c r="BB78" s="1">
        <f>IFERROR(VLOOKUP($A78,Round51[],5,FALSE), 0)</f>
        <v>0</v>
      </c>
      <c r="BC78" s="1">
        <f>IFERROR(VLOOKUP($A78,Round52[],5,FALSE), 0)</f>
        <v>0</v>
      </c>
      <c r="BD78" s="1">
        <f>IFERROR(VLOOKUP($A78,Round53[],5,FALSE), 0)</f>
        <v>0</v>
      </c>
      <c r="BE78" s="1">
        <f>IFERROR(VLOOKUP($A78,Round54[],5,FALSE), 0)</f>
        <v>0</v>
      </c>
      <c r="BF78" s="1">
        <f>IFERROR(VLOOKUP($A78,Round55[],5,FALSE), 0)</f>
        <v>0</v>
      </c>
      <c r="BG78" s="1">
        <f>IFERROR(VLOOKUP($A78,Round56[],5,FALSE), 0)</f>
        <v>0</v>
      </c>
      <c r="BH78" s="1">
        <f>IFERROR(VLOOKUP($A78,Round57[],5,FALSE), 0)</f>
        <v>0</v>
      </c>
      <c r="BI78" s="1">
        <f>IFERROR(VLOOKUP($A78,Round58[],5,FALSE), 0)</f>
        <v>0</v>
      </c>
      <c r="BJ78" s="1">
        <f>IFERROR(VLOOKUP($A78,Round59[],5,FALSE), 0)</f>
        <v>0</v>
      </c>
      <c r="BK78" s="1">
        <f>IFERROR(VLOOKUP($A78,Round60[],5,FALSE), 0)</f>
        <v>0</v>
      </c>
    </row>
    <row r="79" spans="1:63" ht="22.5" x14ac:dyDescent="0.25">
      <c r="A79" s="1">
        <v>14987</v>
      </c>
      <c r="B79" s="5" t="s">
        <v>134</v>
      </c>
      <c r="C79" s="7">
        <f xml:space="preserve"> SUM(TotalPoints[[#This Row],[دور 1]:[دور 60]])</f>
        <v>2</v>
      </c>
      <c r="D79" s="4">
        <f>IFERROR(VLOOKUP($A79,Round01[],5,FALSE), 0)</f>
        <v>2</v>
      </c>
      <c r="E79" s="4">
        <f>IFERROR(VLOOKUP($A79,Round02[],5,FALSE), 0)</f>
        <v>0</v>
      </c>
      <c r="F79" s="4">
        <f>IFERROR(VLOOKUP($A79,Round03[],5,FALSE), 0)</f>
        <v>0</v>
      </c>
      <c r="G79" s="4">
        <f>IFERROR(VLOOKUP($A79,Round04[],5,FALSE), 0)</f>
        <v>0</v>
      </c>
      <c r="H79" s="4">
        <f>IFERROR(VLOOKUP($A79,Round05[],5,FALSE), 0)</f>
        <v>0</v>
      </c>
      <c r="I79" s="4">
        <f>IFERROR(VLOOKUP($A79,Round06[],5,FALSE), 0)</f>
        <v>0</v>
      </c>
      <c r="J79" s="4">
        <f>IFERROR(VLOOKUP($A79,Round07[],5,FALSE), 0)</f>
        <v>0</v>
      </c>
      <c r="K79" s="4">
        <f>IFERROR(VLOOKUP($A79,Round08[],5,FALSE), 0)</f>
        <v>0</v>
      </c>
      <c r="L79" s="4">
        <f>IFERROR(VLOOKUP($A79,Round09[],5,FALSE), 0)</f>
        <v>0</v>
      </c>
      <c r="M79" s="4">
        <f>IFERROR(VLOOKUP($A79,Round10[],5,FALSE), 0)</f>
        <v>0</v>
      </c>
      <c r="N79" s="4">
        <f>IFERROR(VLOOKUP($A79,Round11[],5,FALSE), 0)</f>
        <v>0</v>
      </c>
      <c r="O79" s="4">
        <f>IFERROR(VLOOKUP($A79,Round12[],5,FALSE), 0)</f>
        <v>0</v>
      </c>
      <c r="P79" s="4">
        <f>IFERROR(VLOOKUP($A79,Round13[],5,FALSE), 0)</f>
        <v>0</v>
      </c>
      <c r="Q79" s="4">
        <f>IFERROR(VLOOKUP($A79,Round14[],5,FALSE), 0)</f>
        <v>0</v>
      </c>
      <c r="R79" s="4">
        <f>IFERROR(VLOOKUP($A79,Round15[],5,FALSE), 0)</f>
        <v>0</v>
      </c>
      <c r="S79" s="4">
        <f>IFERROR(VLOOKUP($A79,Round16[],5,FALSE), 0)</f>
        <v>0</v>
      </c>
      <c r="T79" s="4">
        <f>IFERROR(VLOOKUP($A79,Round17[],5,FALSE), 0)</f>
        <v>0</v>
      </c>
      <c r="U79" s="4">
        <f>IFERROR(VLOOKUP($A79,Round18[],5,FALSE), 0)</f>
        <v>0</v>
      </c>
      <c r="V79" s="4">
        <f>IFERROR(VLOOKUP($A79,Round19[],5,FALSE), 0)</f>
        <v>0</v>
      </c>
      <c r="W79" s="4">
        <f>IFERROR(VLOOKUP($A79,Round20[],5,FALSE), 0)</f>
        <v>0</v>
      </c>
      <c r="X79" s="4">
        <f>IFERROR(VLOOKUP($A79,Round21[],5,FALSE), 0)</f>
        <v>0</v>
      </c>
      <c r="Y79" s="4">
        <f>IFERROR(VLOOKUP($A79,Round22[],5,FALSE), 0)</f>
        <v>0</v>
      </c>
      <c r="Z79" s="4">
        <f>IFERROR(VLOOKUP($A79,Round23[],5,FALSE), 0)</f>
        <v>0</v>
      </c>
      <c r="AA79" s="4">
        <f>IFERROR(VLOOKUP($A79,Round24[],5,FALSE), 0)</f>
        <v>0</v>
      </c>
      <c r="AB79" s="4">
        <f>IFERROR(VLOOKUP($A79,Round25[],5,FALSE), 0)</f>
        <v>0</v>
      </c>
      <c r="AC79" s="4">
        <f>IFERROR(VLOOKUP($A79,Round26[],5,FALSE), 0)</f>
        <v>0</v>
      </c>
      <c r="AD79" s="4">
        <f>IFERROR(VLOOKUP($A79,Round27[],5,FALSE), 0)</f>
        <v>0</v>
      </c>
      <c r="AE79" s="4">
        <f>IFERROR(VLOOKUP($A79,Round28[],5,FALSE), 0)</f>
        <v>0</v>
      </c>
      <c r="AF79" s="4">
        <f>IFERROR(VLOOKUP($A79,Round29[],5,FALSE), 0)</f>
        <v>0</v>
      </c>
      <c r="AG79" s="4">
        <f>IFERROR(VLOOKUP($A79,Round30[],5,FALSE), 0)</f>
        <v>0</v>
      </c>
      <c r="AH79" s="4">
        <f>IFERROR(VLOOKUP($A79,Round31[],5,FALSE), 0)</f>
        <v>0</v>
      </c>
      <c r="AI79" s="4">
        <f>IFERROR(VLOOKUP($A79,Round32[],5,FALSE), 0)</f>
        <v>0</v>
      </c>
      <c r="AJ79" s="4">
        <f>IFERROR(VLOOKUP($A79,Round33[],5,FALSE), 0)</f>
        <v>0</v>
      </c>
      <c r="AK79" s="4">
        <f>IFERROR(VLOOKUP($A79,Round34[],5,FALSE), 0)</f>
        <v>0</v>
      </c>
      <c r="AL79" s="4">
        <f>IFERROR(VLOOKUP($A79,Round35[],5,FALSE), 0)</f>
        <v>0</v>
      </c>
      <c r="AM79" s="4">
        <f>IFERROR(VLOOKUP($A79,Round36[],5,FALSE), 0)</f>
        <v>0</v>
      </c>
      <c r="AN79" s="4">
        <f>IFERROR(VLOOKUP($A79,Round37[],5,FALSE), 0)</f>
        <v>0</v>
      </c>
      <c r="AO79" s="4">
        <f>IFERROR(VLOOKUP($A79,Round38[],5,FALSE), 0)</f>
        <v>0</v>
      </c>
      <c r="AP79" s="4">
        <f>IFERROR(VLOOKUP($A79,Round39[],5,FALSE), 0)</f>
        <v>0</v>
      </c>
      <c r="AQ79" s="4">
        <f>IFERROR(VLOOKUP($A79,Round40[],5,FALSE), 0)</f>
        <v>0</v>
      </c>
      <c r="AR79" s="4">
        <f>IFERROR(VLOOKUP($A79,Round41[],5,FALSE), 0)</f>
        <v>0</v>
      </c>
      <c r="AS79" s="4">
        <f>IFERROR(VLOOKUP($A79,Round42[],5,FALSE), 0)</f>
        <v>0</v>
      </c>
      <c r="AT79" s="4">
        <f>IFERROR(VLOOKUP($A79,Round43[],5,FALSE), 0)</f>
        <v>0</v>
      </c>
      <c r="AU79" s="4">
        <f>IFERROR(VLOOKUP($A79,Round44[],5,FALSE), 0)</f>
        <v>0</v>
      </c>
      <c r="AV79" s="4">
        <f>IFERROR(VLOOKUP($A79,Round45[],5,FALSE), 0)</f>
        <v>0</v>
      </c>
      <c r="AW79" s="4">
        <f>IFERROR(VLOOKUP($A79,Round46[],5,FALSE), 0)</f>
        <v>0</v>
      </c>
      <c r="AX79" s="4">
        <f>IFERROR(VLOOKUP($A79,Round47[],5,FALSE), 0)</f>
        <v>0</v>
      </c>
      <c r="AY79" s="4">
        <f>IFERROR(VLOOKUP($A79,Round48[],5,FALSE), 0)</f>
        <v>0</v>
      </c>
      <c r="AZ79" s="4">
        <f>IFERROR(VLOOKUP($A79,Round49[],5,FALSE), 0)</f>
        <v>0</v>
      </c>
      <c r="BA79" s="4">
        <f>IFERROR(VLOOKUP($A79,Round50[],5,FALSE), 0)</f>
        <v>0</v>
      </c>
      <c r="BB79" s="4">
        <f>IFERROR(VLOOKUP($A79,Round51[],5,FALSE), 0)</f>
        <v>0</v>
      </c>
      <c r="BC79" s="4">
        <f>IFERROR(VLOOKUP($A79,Round52[],5,FALSE), 0)</f>
        <v>0</v>
      </c>
      <c r="BD79" s="4">
        <f>IFERROR(VLOOKUP($A79,Round53[],5,FALSE), 0)</f>
        <v>0</v>
      </c>
      <c r="BE79" s="4">
        <f>IFERROR(VLOOKUP($A79,Round54[],5,FALSE), 0)</f>
        <v>0</v>
      </c>
      <c r="BF79" s="4">
        <f>IFERROR(VLOOKUP($A79,Round55[],5,FALSE), 0)</f>
        <v>0</v>
      </c>
      <c r="BG79" s="4">
        <f>IFERROR(VLOOKUP($A79,Round56[],5,FALSE), 0)</f>
        <v>0</v>
      </c>
      <c r="BH79" s="4">
        <f>IFERROR(VLOOKUP($A79,Round57[],5,FALSE), 0)</f>
        <v>0</v>
      </c>
      <c r="BI79" s="4">
        <f>IFERROR(VLOOKUP($A79,Round58[],5,FALSE), 0)</f>
        <v>0</v>
      </c>
      <c r="BJ79" s="4">
        <f>IFERROR(VLOOKUP($A79,Round59[],5,FALSE), 0)</f>
        <v>0</v>
      </c>
      <c r="BK79" s="4">
        <f>IFERROR(VLOOKUP($A79,Round60[],5,FALSE), 0)</f>
        <v>0</v>
      </c>
    </row>
    <row r="80" spans="1:63" ht="22.5" x14ac:dyDescent="0.25">
      <c r="A80" s="1">
        <v>13093</v>
      </c>
      <c r="B80" s="5" t="s">
        <v>103</v>
      </c>
      <c r="C80" s="7">
        <f xml:space="preserve"> SUM(TotalPoints[[#This Row],[دور 1]:[دور 60]])</f>
        <v>2</v>
      </c>
      <c r="D80" s="4">
        <f>IFERROR(VLOOKUP($A80,Round01[],5,FALSE), 0)</f>
        <v>2</v>
      </c>
      <c r="E80" s="4">
        <f>IFERROR(VLOOKUP($A80,Round02[],5,FALSE), 0)</f>
        <v>0</v>
      </c>
      <c r="F80" s="4">
        <f>IFERROR(VLOOKUP($A80,Round03[],5,FALSE), 0)</f>
        <v>0</v>
      </c>
      <c r="G80" s="4">
        <f>IFERROR(VLOOKUP($A80,Round04[],5,FALSE), 0)</f>
        <v>0</v>
      </c>
      <c r="H80" s="4">
        <f>IFERROR(VLOOKUP($A80,Round05[],5,FALSE), 0)</f>
        <v>0</v>
      </c>
      <c r="I80" s="4">
        <f>IFERROR(VLOOKUP($A80,Round06[],5,FALSE), 0)</f>
        <v>0</v>
      </c>
      <c r="J80" s="4">
        <f>IFERROR(VLOOKUP($A80,Round07[],5,FALSE), 0)</f>
        <v>0</v>
      </c>
      <c r="K80" s="4">
        <f>IFERROR(VLOOKUP($A80,Round08[],5,FALSE), 0)</f>
        <v>0</v>
      </c>
      <c r="L80" s="4">
        <f>IFERROR(VLOOKUP($A80,Round09[],5,FALSE), 0)</f>
        <v>0</v>
      </c>
      <c r="M80" s="4">
        <f>IFERROR(VLOOKUP($A80,Round10[],5,FALSE), 0)</f>
        <v>0</v>
      </c>
      <c r="N80" s="4">
        <f>IFERROR(VLOOKUP($A80,Round11[],5,FALSE), 0)</f>
        <v>0</v>
      </c>
      <c r="O80" s="4">
        <f>IFERROR(VLOOKUP($A80,Round12[],5,FALSE), 0)</f>
        <v>0</v>
      </c>
      <c r="P80" s="4">
        <f>IFERROR(VLOOKUP($A80,Round13[],5,FALSE), 0)</f>
        <v>0</v>
      </c>
      <c r="Q80" s="4">
        <f>IFERROR(VLOOKUP($A80,Round14[],5,FALSE), 0)</f>
        <v>0</v>
      </c>
      <c r="R80" s="4">
        <f>IFERROR(VLOOKUP($A80,Round15[],5,FALSE), 0)</f>
        <v>0</v>
      </c>
      <c r="S80" s="4">
        <f>IFERROR(VLOOKUP($A80,Round16[],5,FALSE), 0)</f>
        <v>0</v>
      </c>
      <c r="T80" s="4">
        <f>IFERROR(VLOOKUP($A80,Round17[],5,FALSE), 0)</f>
        <v>0</v>
      </c>
      <c r="U80" s="4">
        <f>IFERROR(VLOOKUP($A80,Round18[],5,FALSE), 0)</f>
        <v>0</v>
      </c>
      <c r="V80" s="4">
        <f>IFERROR(VLOOKUP($A80,Round19[],5,FALSE), 0)</f>
        <v>0</v>
      </c>
      <c r="W80" s="4">
        <f>IFERROR(VLOOKUP($A80,Round20[],5,FALSE), 0)</f>
        <v>0</v>
      </c>
      <c r="X80" s="4">
        <f>IFERROR(VLOOKUP($A80,Round21[],5,FALSE), 0)</f>
        <v>0</v>
      </c>
      <c r="Y80" s="4">
        <f>IFERROR(VLOOKUP($A80,Round22[],5,FALSE), 0)</f>
        <v>0</v>
      </c>
      <c r="Z80" s="4">
        <f>IFERROR(VLOOKUP($A80,Round23[],5,FALSE), 0)</f>
        <v>0</v>
      </c>
      <c r="AA80" s="4">
        <f>IFERROR(VLOOKUP($A80,Round24[],5,FALSE), 0)</f>
        <v>0</v>
      </c>
      <c r="AB80" s="4">
        <f>IFERROR(VLOOKUP($A80,Round25[],5,FALSE), 0)</f>
        <v>0</v>
      </c>
      <c r="AC80" s="4">
        <f>IFERROR(VLOOKUP($A80,Round26[],5,FALSE), 0)</f>
        <v>0</v>
      </c>
      <c r="AD80" s="4">
        <f>IFERROR(VLOOKUP($A80,Round27[],5,FALSE), 0)</f>
        <v>0</v>
      </c>
      <c r="AE80" s="4">
        <f>IFERROR(VLOOKUP($A80,Round28[],5,FALSE), 0)</f>
        <v>0</v>
      </c>
      <c r="AF80" s="4">
        <f>IFERROR(VLOOKUP($A80,Round29[],5,FALSE), 0)</f>
        <v>0</v>
      </c>
      <c r="AG80" s="4">
        <f>IFERROR(VLOOKUP($A80,Round30[],5,FALSE), 0)</f>
        <v>0</v>
      </c>
      <c r="AH80" s="4">
        <f>IFERROR(VLOOKUP($A80,Round31[],5,FALSE), 0)</f>
        <v>0</v>
      </c>
      <c r="AI80" s="4">
        <f>IFERROR(VLOOKUP($A80,Round32[],5,FALSE), 0)</f>
        <v>0</v>
      </c>
      <c r="AJ80" s="4">
        <f>IFERROR(VLOOKUP($A80,Round33[],5,FALSE), 0)</f>
        <v>0</v>
      </c>
      <c r="AK80" s="4">
        <f>IFERROR(VLOOKUP($A80,Round34[],5,FALSE), 0)</f>
        <v>0</v>
      </c>
      <c r="AL80" s="4">
        <f>IFERROR(VLOOKUP($A80,Round35[],5,FALSE), 0)</f>
        <v>0</v>
      </c>
      <c r="AM80" s="4">
        <f>IFERROR(VLOOKUP($A80,Round36[],5,FALSE), 0)</f>
        <v>0</v>
      </c>
      <c r="AN80" s="4">
        <f>IFERROR(VLOOKUP($A80,Round37[],5,FALSE), 0)</f>
        <v>0</v>
      </c>
      <c r="AO80" s="4">
        <f>IFERROR(VLOOKUP($A80,Round38[],5,FALSE), 0)</f>
        <v>0</v>
      </c>
      <c r="AP80" s="4">
        <f>IFERROR(VLOOKUP($A80,Round39[],5,FALSE), 0)</f>
        <v>0</v>
      </c>
      <c r="AQ80" s="4">
        <f>IFERROR(VLOOKUP($A80,Round40[],5,FALSE), 0)</f>
        <v>0</v>
      </c>
      <c r="AR80" s="4">
        <f>IFERROR(VLOOKUP($A80,Round41[],5,FALSE), 0)</f>
        <v>0</v>
      </c>
      <c r="AS80" s="4">
        <f>IFERROR(VLOOKUP($A80,Round42[],5,FALSE), 0)</f>
        <v>0</v>
      </c>
      <c r="AT80" s="4">
        <f>IFERROR(VLOOKUP($A80,Round43[],5,FALSE), 0)</f>
        <v>0</v>
      </c>
      <c r="AU80" s="4">
        <f>IFERROR(VLOOKUP($A80,Round44[],5,FALSE), 0)</f>
        <v>0</v>
      </c>
      <c r="AV80" s="4">
        <f>IFERROR(VLOOKUP($A80,Round45[],5,FALSE), 0)</f>
        <v>0</v>
      </c>
      <c r="AW80" s="4">
        <f>IFERROR(VLOOKUP($A80,Round46[],5,FALSE), 0)</f>
        <v>0</v>
      </c>
      <c r="AX80" s="4">
        <f>IFERROR(VLOOKUP($A80,Round47[],5,FALSE), 0)</f>
        <v>0</v>
      </c>
      <c r="AY80" s="4">
        <f>IFERROR(VLOOKUP($A80,Round48[],5,FALSE), 0)</f>
        <v>0</v>
      </c>
      <c r="AZ80" s="4">
        <f>IFERROR(VLOOKUP($A80,Round49[],5,FALSE), 0)</f>
        <v>0</v>
      </c>
      <c r="BA80" s="4">
        <f>IFERROR(VLOOKUP($A80,Round50[],5,FALSE), 0)</f>
        <v>0</v>
      </c>
      <c r="BB80" s="4">
        <f>IFERROR(VLOOKUP($A80,Round51[],5,FALSE), 0)</f>
        <v>0</v>
      </c>
      <c r="BC80" s="4">
        <f>IFERROR(VLOOKUP($A80,Round52[],5,FALSE), 0)</f>
        <v>0</v>
      </c>
      <c r="BD80" s="4">
        <f>IFERROR(VLOOKUP($A80,Round53[],5,FALSE), 0)</f>
        <v>0</v>
      </c>
      <c r="BE80" s="4">
        <f>IFERROR(VLOOKUP($A80,Round54[],5,FALSE), 0)</f>
        <v>0</v>
      </c>
      <c r="BF80" s="4">
        <f>IFERROR(VLOOKUP($A80,Round55[],5,FALSE), 0)</f>
        <v>0</v>
      </c>
      <c r="BG80" s="4">
        <f>IFERROR(VLOOKUP($A80,Round56[],5,FALSE), 0)</f>
        <v>0</v>
      </c>
      <c r="BH80" s="4">
        <f>IFERROR(VLOOKUP($A80,Round57[],5,FALSE), 0)</f>
        <v>0</v>
      </c>
      <c r="BI80" s="4">
        <f>IFERROR(VLOOKUP($A80,Round58[],5,FALSE), 0)</f>
        <v>0</v>
      </c>
      <c r="BJ80" s="4">
        <f>IFERROR(VLOOKUP($A80,Round59[],5,FALSE), 0)</f>
        <v>0</v>
      </c>
      <c r="BK80" s="4">
        <f>IFERROR(VLOOKUP($A80,Round60[],5,FALSE), 0)</f>
        <v>0</v>
      </c>
    </row>
    <row r="81" spans="1:63" ht="22.5" x14ac:dyDescent="0.25">
      <c r="A81" s="1">
        <v>12852</v>
      </c>
      <c r="B81" s="5" t="s">
        <v>100</v>
      </c>
      <c r="C81" s="7">
        <f xml:space="preserve"> SUM(TotalPoints[[#This Row],[دور 1]:[دور 60]])</f>
        <v>2</v>
      </c>
      <c r="D81" s="4">
        <f>IFERROR(VLOOKUP($A81,Round01[],5,FALSE), 0)</f>
        <v>2</v>
      </c>
      <c r="E81" s="4">
        <f>IFERROR(VLOOKUP($A81,Round02[],5,FALSE), 0)</f>
        <v>0</v>
      </c>
      <c r="F81" s="4">
        <f>IFERROR(VLOOKUP($A81,Round03[],5,FALSE), 0)</f>
        <v>0</v>
      </c>
      <c r="G81" s="4">
        <f>IFERROR(VLOOKUP($A81,Round04[],5,FALSE), 0)</f>
        <v>0</v>
      </c>
      <c r="H81" s="4">
        <f>IFERROR(VLOOKUP($A81,Round05[],5,FALSE), 0)</f>
        <v>0</v>
      </c>
      <c r="I81" s="4">
        <f>IFERROR(VLOOKUP($A81,Round06[],5,FALSE), 0)</f>
        <v>0</v>
      </c>
      <c r="J81" s="4">
        <f>IFERROR(VLOOKUP($A81,Round07[],5,FALSE), 0)</f>
        <v>0</v>
      </c>
      <c r="K81" s="4">
        <f>IFERROR(VLOOKUP($A81,Round08[],5,FALSE), 0)</f>
        <v>0</v>
      </c>
      <c r="L81" s="4">
        <f>IFERROR(VLOOKUP($A81,Round09[],5,FALSE), 0)</f>
        <v>0</v>
      </c>
      <c r="M81" s="4">
        <f>IFERROR(VLOOKUP($A81,Round10[],5,FALSE), 0)</f>
        <v>0</v>
      </c>
      <c r="N81" s="4">
        <f>IFERROR(VLOOKUP($A81,Round11[],5,FALSE), 0)</f>
        <v>0</v>
      </c>
      <c r="O81" s="4">
        <f>IFERROR(VLOOKUP($A81,Round12[],5,FALSE), 0)</f>
        <v>0</v>
      </c>
      <c r="P81" s="4">
        <f>IFERROR(VLOOKUP($A81,Round13[],5,FALSE), 0)</f>
        <v>0</v>
      </c>
      <c r="Q81" s="4">
        <f>IFERROR(VLOOKUP($A81,Round14[],5,FALSE), 0)</f>
        <v>0</v>
      </c>
      <c r="R81" s="4">
        <f>IFERROR(VLOOKUP($A81,Round15[],5,FALSE), 0)</f>
        <v>0</v>
      </c>
      <c r="S81" s="4">
        <f>IFERROR(VLOOKUP($A81,Round16[],5,FALSE), 0)</f>
        <v>0</v>
      </c>
      <c r="T81" s="4">
        <f>IFERROR(VLOOKUP($A81,Round17[],5,FALSE), 0)</f>
        <v>0</v>
      </c>
      <c r="U81" s="4">
        <f>IFERROR(VLOOKUP($A81,Round18[],5,FALSE), 0)</f>
        <v>0</v>
      </c>
      <c r="V81" s="4">
        <f>IFERROR(VLOOKUP($A81,Round19[],5,FALSE), 0)</f>
        <v>0</v>
      </c>
      <c r="W81" s="4">
        <f>IFERROR(VLOOKUP($A81,Round20[],5,FALSE), 0)</f>
        <v>0</v>
      </c>
      <c r="X81" s="4">
        <f>IFERROR(VLOOKUP($A81,Round21[],5,FALSE), 0)</f>
        <v>0</v>
      </c>
      <c r="Y81" s="4">
        <f>IFERROR(VLOOKUP($A81,Round22[],5,FALSE), 0)</f>
        <v>0</v>
      </c>
      <c r="Z81" s="4">
        <f>IFERROR(VLOOKUP($A81,Round23[],5,FALSE), 0)</f>
        <v>0</v>
      </c>
      <c r="AA81" s="4">
        <f>IFERROR(VLOOKUP($A81,Round24[],5,FALSE), 0)</f>
        <v>0</v>
      </c>
      <c r="AB81" s="4">
        <f>IFERROR(VLOOKUP($A81,Round25[],5,FALSE), 0)</f>
        <v>0</v>
      </c>
      <c r="AC81" s="4">
        <f>IFERROR(VLOOKUP($A81,Round26[],5,FALSE), 0)</f>
        <v>0</v>
      </c>
      <c r="AD81" s="4">
        <f>IFERROR(VLOOKUP($A81,Round27[],5,FALSE), 0)</f>
        <v>0</v>
      </c>
      <c r="AE81" s="4">
        <f>IFERROR(VLOOKUP($A81,Round28[],5,FALSE), 0)</f>
        <v>0</v>
      </c>
      <c r="AF81" s="4">
        <f>IFERROR(VLOOKUP($A81,Round29[],5,FALSE), 0)</f>
        <v>0</v>
      </c>
      <c r="AG81" s="4">
        <f>IFERROR(VLOOKUP($A81,Round30[],5,FALSE), 0)</f>
        <v>0</v>
      </c>
      <c r="AH81" s="4">
        <f>IFERROR(VLOOKUP($A81,Round31[],5,FALSE), 0)</f>
        <v>0</v>
      </c>
      <c r="AI81" s="4">
        <f>IFERROR(VLOOKUP($A81,Round32[],5,FALSE), 0)</f>
        <v>0</v>
      </c>
      <c r="AJ81" s="4">
        <f>IFERROR(VLOOKUP($A81,Round33[],5,FALSE), 0)</f>
        <v>0</v>
      </c>
      <c r="AK81" s="4">
        <f>IFERROR(VLOOKUP($A81,Round34[],5,FALSE), 0)</f>
        <v>0</v>
      </c>
      <c r="AL81" s="4">
        <f>IFERROR(VLOOKUP($A81,Round35[],5,FALSE), 0)</f>
        <v>0</v>
      </c>
      <c r="AM81" s="4">
        <f>IFERROR(VLOOKUP($A81,Round36[],5,FALSE), 0)</f>
        <v>0</v>
      </c>
      <c r="AN81" s="4">
        <f>IFERROR(VLOOKUP($A81,Round37[],5,FALSE), 0)</f>
        <v>0</v>
      </c>
      <c r="AO81" s="4">
        <f>IFERROR(VLOOKUP($A81,Round38[],5,FALSE), 0)</f>
        <v>0</v>
      </c>
      <c r="AP81" s="4">
        <f>IFERROR(VLOOKUP($A81,Round39[],5,FALSE), 0)</f>
        <v>0</v>
      </c>
      <c r="AQ81" s="4">
        <f>IFERROR(VLOOKUP($A81,Round40[],5,FALSE), 0)</f>
        <v>0</v>
      </c>
      <c r="AR81" s="4">
        <f>IFERROR(VLOOKUP($A81,Round41[],5,FALSE), 0)</f>
        <v>0</v>
      </c>
      <c r="AS81" s="4">
        <f>IFERROR(VLOOKUP($A81,Round42[],5,FALSE), 0)</f>
        <v>0</v>
      </c>
      <c r="AT81" s="4">
        <f>IFERROR(VLOOKUP($A81,Round43[],5,FALSE), 0)</f>
        <v>0</v>
      </c>
      <c r="AU81" s="4">
        <f>IFERROR(VLOOKUP($A81,Round44[],5,FALSE), 0)</f>
        <v>0</v>
      </c>
      <c r="AV81" s="4">
        <f>IFERROR(VLOOKUP($A81,Round45[],5,FALSE), 0)</f>
        <v>0</v>
      </c>
      <c r="AW81" s="4">
        <f>IFERROR(VLOOKUP($A81,Round46[],5,FALSE), 0)</f>
        <v>0</v>
      </c>
      <c r="AX81" s="4">
        <f>IFERROR(VLOOKUP($A81,Round47[],5,FALSE), 0)</f>
        <v>0</v>
      </c>
      <c r="AY81" s="4">
        <f>IFERROR(VLOOKUP($A81,Round48[],5,FALSE), 0)</f>
        <v>0</v>
      </c>
      <c r="AZ81" s="4">
        <f>IFERROR(VLOOKUP($A81,Round49[],5,FALSE), 0)</f>
        <v>0</v>
      </c>
      <c r="BA81" s="4">
        <f>IFERROR(VLOOKUP($A81,Round50[],5,FALSE), 0)</f>
        <v>0</v>
      </c>
      <c r="BB81" s="4">
        <f>IFERROR(VLOOKUP($A81,Round51[],5,FALSE), 0)</f>
        <v>0</v>
      </c>
      <c r="BC81" s="4">
        <f>IFERROR(VLOOKUP($A81,Round52[],5,FALSE), 0)</f>
        <v>0</v>
      </c>
      <c r="BD81" s="4">
        <f>IFERROR(VLOOKUP($A81,Round53[],5,FALSE), 0)</f>
        <v>0</v>
      </c>
      <c r="BE81" s="4">
        <f>IFERROR(VLOOKUP($A81,Round54[],5,FALSE), 0)</f>
        <v>0</v>
      </c>
      <c r="BF81" s="4">
        <f>IFERROR(VLOOKUP($A81,Round55[],5,FALSE), 0)</f>
        <v>0</v>
      </c>
      <c r="BG81" s="4">
        <f>IFERROR(VLOOKUP($A81,Round56[],5,FALSE), 0)</f>
        <v>0</v>
      </c>
      <c r="BH81" s="4">
        <f>IFERROR(VLOOKUP($A81,Round57[],5,FALSE), 0)</f>
        <v>0</v>
      </c>
      <c r="BI81" s="4">
        <f>IFERROR(VLOOKUP($A81,Round58[],5,FALSE), 0)</f>
        <v>0</v>
      </c>
      <c r="BJ81" s="4">
        <f>IFERROR(VLOOKUP($A81,Round59[],5,FALSE), 0)</f>
        <v>0</v>
      </c>
      <c r="BK81" s="4">
        <f>IFERROR(VLOOKUP($A81,Round60[],5,FALSE), 0)</f>
        <v>0</v>
      </c>
    </row>
    <row r="82" spans="1:63" ht="22.5" x14ac:dyDescent="0.25">
      <c r="A82" s="1">
        <v>12420</v>
      </c>
      <c r="B82" s="5" t="s">
        <v>73</v>
      </c>
      <c r="C82" s="7">
        <f xml:space="preserve"> SUM(TotalPoints[[#This Row],[دور 1]:[دور 60]])</f>
        <v>2</v>
      </c>
      <c r="D82" s="4">
        <f>IFERROR(VLOOKUP($A82,Round01[],5,FALSE), 0)</f>
        <v>2</v>
      </c>
      <c r="E82" s="4">
        <f>IFERROR(VLOOKUP($A82,Round02[],5,FALSE), 0)</f>
        <v>0</v>
      </c>
      <c r="F82" s="4">
        <f>IFERROR(VLOOKUP($A82,Round03[],5,FALSE), 0)</f>
        <v>0</v>
      </c>
      <c r="G82" s="4">
        <f>IFERROR(VLOOKUP($A82,Round04[],5,FALSE), 0)</f>
        <v>0</v>
      </c>
      <c r="H82" s="4">
        <f>IFERROR(VLOOKUP($A82,Round05[],5,FALSE), 0)</f>
        <v>0</v>
      </c>
      <c r="I82" s="4">
        <f>IFERROR(VLOOKUP($A82,Round06[],5,FALSE), 0)</f>
        <v>0</v>
      </c>
      <c r="J82" s="4">
        <f>IFERROR(VLOOKUP($A82,Round07[],5,FALSE), 0)</f>
        <v>0</v>
      </c>
      <c r="K82" s="4">
        <f>IFERROR(VLOOKUP($A82,Round08[],5,FALSE), 0)</f>
        <v>0</v>
      </c>
      <c r="L82" s="4">
        <f>IFERROR(VLOOKUP($A82,Round09[],5,FALSE), 0)</f>
        <v>0</v>
      </c>
      <c r="M82" s="4">
        <f>IFERROR(VLOOKUP($A82,Round10[],5,FALSE), 0)</f>
        <v>0</v>
      </c>
      <c r="N82" s="4">
        <f>IFERROR(VLOOKUP($A82,Round11[],5,FALSE), 0)</f>
        <v>0</v>
      </c>
      <c r="O82" s="4">
        <f>IFERROR(VLOOKUP($A82,Round12[],5,FALSE), 0)</f>
        <v>0</v>
      </c>
      <c r="P82" s="4">
        <f>IFERROR(VLOOKUP($A82,Round13[],5,FALSE), 0)</f>
        <v>0</v>
      </c>
      <c r="Q82" s="4">
        <f>IFERROR(VLOOKUP($A82,Round14[],5,FALSE), 0)</f>
        <v>0</v>
      </c>
      <c r="R82" s="4">
        <f>IFERROR(VLOOKUP($A82,Round15[],5,FALSE), 0)</f>
        <v>0</v>
      </c>
      <c r="S82" s="4">
        <f>IFERROR(VLOOKUP($A82,Round16[],5,FALSE), 0)</f>
        <v>0</v>
      </c>
      <c r="T82" s="4">
        <f>IFERROR(VLOOKUP($A82,Round17[],5,FALSE), 0)</f>
        <v>0</v>
      </c>
      <c r="U82" s="4">
        <f>IFERROR(VLOOKUP($A82,Round18[],5,FALSE), 0)</f>
        <v>0</v>
      </c>
      <c r="V82" s="4">
        <f>IFERROR(VLOOKUP($A82,Round19[],5,FALSE), 0)</f>
        <v>0</v>
      </c>
      <c r="W82" s="4">
        <f>IFERROR(VLOOKUP($A82,Round20[],5,FALSE), 0)</f>
        <v>0</v>
      </c>
      <c r="X82" s="4">
        <f>IFERROR(VLOOKUP($A82,Round21[],5,FALSE), 0)</f>
        <v>0</v>
      </c>
      <c r="Y82" s="4">
        <f>IFERROR(VLOOKUP($A82,Round22[],5,FALSE), 0)</f>
        <v>0</v>
      </c>
      <c r="Z82" s="4">
        <f>IFERROR(VLOOKUP($A82,Round23[],5,FALSE), 0)</f>
        <v>0</v>
      </c>
      <c r="AA82" s="4">
        <f>IFERROR(VLOOKUP($A82,Round24[],5,FALSE), 0)</f>
        <v>0</v>
      </c>
      <c r="AB82" s="4">
        <f>IFERROR(VLOOKUP($A82,Round25[],5,FALSE), 0)</f>
        <v>0</v>
      </c>
      <c r="AC82" s="4">
        <f>IFERROR(VLOOKUP($A82,Round26[],5,FALSE), 0)</f>
        <v>0</v>
      </c>
      <c r="AD82" s="4">
        <f>IFERROR(VLOOKUP($A82,Round27[],5,FALSE), 0)</f>
        <v>0</v>
      </c>
      <c r="AE82" s="4">
        <f>IFERROR(VLOOKUP($A82,Round28[],5,FALSE), 0)</f>
        <v>0</v>
      </c>
      <c r="AF82" s="4">
        <f>IFERROR(VLOOKUP($A82,Round29[],5,FALSE), 0)</f>
        <v>0</v>
      </c>
      <c r="AG82" s="4">
        <f>IFERROR(VLOOKUP($A82,Round30[],5,FALSE), 0)</f>
        <v>0</v>
      </c>
      <c r="AH82" s="4">
        <f>IFERROR(VLOOKUP($A82,Round31[],5,FALSE), 0)</f>
        <v>0</v>
      </c>
      <c r="AI82" s="4">
        <f>IFERROR(VLOOKUP($A82,Round32[],5,FALSE), 0)</f>
        <v>0</v>
      </c>
      <c r="AJ82" s="4">
        <f>IFERROR(VLOOKUP($A82,Round33[],5,FALSE), 0)</f>
        <v>0</v>
      </c>
      <c r="AK82" s="4">
        <f>IFERROR(VLOOKUP($A82,Round34[],5,FALSE), 0)</f>
        <v>0</v>
      </c>
      <c r="AL82" s="4">
        <f>IFERROR(VLOOKUP($A82,Round35[],5,FALSE), 0)</f>
        <v>0</v>
      </c>
      <c r="AM82" s="4">
        <f>IFERROR(VLOOKUP($A82,Round36[],5,FALSE), 0)</f>
        <v>0</v>
      </c>
      <c r="AN82" s="4">
        <f>IFERROR(VLOOKUP($A82,Round37[],5,FALSE), 0)</f>
        <v>0</v>
      </c>
      <c r="AO82" s="4">
        <f>IFERROR(VLOOKUP($A82,Round38[],5,FALSE), 0)</f>
        <v>0</v>
      </c>
      <c r="AP82" s="4">
        <f>IFERROR(VLOOKUP($A82,Round39[],5,FALSE), 0)</f>
        <v>0</v>
      </c>
      <c r="AQ82" s="4">
        <f>IFERROR(VLOOKUP($A82,Round40[],5,FALSE), 0)</f>
        <v>0</v>
      </c>
      <c r="AR82" s="4">
        <f>IFERROR(VLOOKUP($A82,Round41[],5,FALSE), 0)</f>
        <v>0</v>
      </c>
      <c r="AS82" s="4">
        <f>IFERROR(VLOOKUP($A82,Round42[],5,FALSE), 0)</f>
        <v>0</v>
      </c>
      <c r="AT82" s="4">
        <f>IFERROR(VLOOKUP($A82,Round43[],5,FALSE), 0)</f>
        <v>0</v>
      </c>
      <c r="AU82" s="4">
        <f>IFERROR(VLOOKUP($A82,Round44[],5,FALSE), 0)</f>
        <v>0</v>
      </c>
      <c r="AV82" s="4">
        <f>IFERROR(VLOOKUP($A82,Round45[],5,FALSE), 0)</f>
        <v>0</v>
      </c>
      <c r="AW82" s="4">
        <f>IFERROR(VLOOKUP($A82,Round46[],5,FALSE), 0)</f>
        <v>0</v>
      </c>
      <c r="AX82" s="4">
        <f>IFERROR(VLOOKUP($A82,Round47[],5,FALSE), 0)</f>
        <v>0</v>
      </c>
      <c r="AY82" s="4">
        <f>IFERROR(VLOOKUP($A82,Round48[],5,FALSE), 0)</f>
        <v>0</v>
      </c>
      <c r="AZ82" s="4">
        <f>IFERROR(VLOOKUP($A82,Round49[],5,FALSE), 0)</f>
        <v>0</v>
      </c>
      <c r="BA82" s="4">
        <f>IFERROR(VLOOKUP($A82,Round50[],5,FALSE), 0)</f>
        <v>0</v>
      </c>
      <c r="BB82" s="4">
        <f>IFERROR(VLOOKUP($A82,Round51[],5,FALSE), 0)</f>
        <v>0</v>
      </c>
      <c r="BC82" s="4">
        <f>IFERROR(VLOOKUP($A82,Round52[],5,FALSE), 0)</f>
        <v>0</v>
      </c>
      <c r="BD82" s="4">
        <f>IFERROR(VLOOKUP($A82,Round53[],5,FALSE), 0)</f>
        <v>0</v>
      </c>
      <c r="BE82" s="4">
        <f>IFERROR(VLOOKUP($A82,Round54[],5,FALSE), 0)</f>
        <v>0</v>
      </c>
      <c r="BF82" s="4">
        <f>IFERROR(VLOOKUP($A82,Round55[],5,FALSE), 0)</f>
        <v>0</v>
      </c>
      <c r="BG82" s="4">
        <f>IFERROR(VLOOKUP($A82,Round56[],5,FALSE), 0)</f>
        <v>0</v>
      </c>
      <c r="BH82" s="4">
        <f>IFERROR(VLOOKUP($A82,Round57[],5,FALSE), 0)</f>
        <v>0</v>
      </c>
      <c r="BI82" s="4">
        <f>IFERROR(VLOOKUP($A82,Round58[],5,FALSE), 0)</f>
        <v>0</v>
      </c>
      <c r="BJ82" s="4">
        <f>IFERROR(VLOOKUP($A82,Round59[],5,FALSE), 0)</f>
        <v>0</v>
      </c>
      <c r="BK82" s="4">
        <f>IFERROR(VLOOKUP($A82,Round60[],5,FALSE), 0)</f>
        <v>0</v>
      </c>
    </row>
    <row r="83" spans="1:63" ht="22.5" x14ac:dyDescent="0.25">
      <c r="A83" s="1">
        <v>11685</v>
      </c>
      <c r="B83" s="5" t="s">
        <v>105</v>
      </c>
      <c r="C83" s="7">
        <f xml:space="preserve"> SUM(TotalPoints[[#This Row],[دور 1]:[دور 60]])</f>
        <v>2</v>
      </c>
      <c r="D83" s="4">
        <f>IFERROR(VLOOKUP($A83,Round01[],5,FALSE), 0)</f>
        <v>2</v>
      </c>
      <c r="E83" s="4">
        <f>IFERROR(VLOOKUP($A83,Round02[],5,FALSE), 0)</f>
        <v>0</v>
      </c>
      <c r="F83" s="4">
        <f>IFERROR(VLOOKUP($A83,Round03[],5,FALSE), 0)</f>
        <v>0</v>
      </c>
      <c r="G83" s="4">
        <f>IFERROR(VLOOKUP($A83,Round04[],5,FALSE), 0)</f>
        <v>0</v>
      </c>
      <c r="H83" s="4">
        <f>IFERROR(VLOOKUP($A83,Round05[],5,FALSE), 0)</f>
        <v>0</v>
      </c>
      <c r="I83" s="4">
        <f>IFERROR(VLOOKUP($A83,Round06[],5,FALSE), 0)</f>
        <v>0</v>
      </c>
      <c r="J83" s="4">
        <f>IFERROR(VLOOKUP($A83,Round07[],5,FALSE), 0)</f>
        <v>0</v>
      </c>
      <c r="K83" s="4">
        <f>IFERROR(VLOOKUP($A83,Round08[],5,FALSE), 0)</f>
        <v>0</v>
      </c>
      <c r="L83" s="4">
        <f>IFERROR(VLOOKUP($A83,Round09[],5,FALSE), 0)</f>
        <v>0</v>
      </c>
      <c r="M83" s="4">
        <f>IFERROR(VLOOKUP($A83,Round10[],5,FALSE), 0)</f>
        <v>0</v>
      </c>
      <c r="N83" s="4">
        <f>IFERROR(VLOOKUP($A83,Round11[],5,FALSE), 0)</f>
        <v>0</v>
      </c>
      <c r="O83" s="4">
        <f>IFERROR(VLOOKUP($A83,Round12[],5,FALSE), 0)</f>
        <v>0</v>
      </c>
      <c r="P83" s="4">
        <f>IFERROR(VLOOKUP($A83,Round13[],5,FALSE), 0)</f>
        <v>0</v>
      </c>
      <c r="Q83" s="4">
        <f>IFERROR(VLOOKUP($A83,Round14[],5,FALSE), 0)</f>
        <v>0</v>
      </c>
      <c r="R83" s="4">
        <f>IFERROR(VLOOKUP($A83,Round15[],5,FALSE), 0)</f>
        <v>0</v>
      </c>
      <c r="S83" s="4">
        <f>IFERROR(VLOOKUP($A83,Round16[],5,FALSE), 0)</f>
        <v>0</v>
      </c>
      <c r="T83" s="4">
        <f>IFERROR(VLOOKUP($A83,Round17[],5,FALSE), 0)</f>
        <v>0</v>
      </c>
      <c r="U83" s="4">
        <f>IFERROR(VLOOKUP($A83,Round18[],5,FALSE), 0)</f>
        <v>0</v>
      </c>
      <c r="V83" s="4">
        <f>IFERROR(VLOOKUP($A83,Round19[],5,FALSE), 0)</f>
        <v>0</v>
      </c>
      <c r="W83" s="4">
        <f>IFERROR(VLOOKUP($A83,Round20[],5,FALSE), 0)</f>
        <v>0</v>
      </c>
      <c r="X83" s="4">
        <f>IFERROR(VLOOKUP($A83,Round21[],5,FALSE), 0)</f>
        <v>0</v>
      </c>
      <c r="Y83" s="4">
        <f>IFERROR(VLOOKUP($A83,Round22[],5,FALSE), 0)</f>
        <v>0</v>
      </c>
      <c r="Z83" s="4">
        <f>IFERROR(VLOOKUP($A83,Round23[],5,FALSE), 0)</f>
        <v>0</v>
      </c>
      <c r="AA83" s="4">
        <f>IFERROR(VLOOKUP($A83,Round24[],5,FALSE), 0)</f>
        <v>0</v>
      </c>
      <c r="AB83" s="4">
        <f>IFERROR(VLOOKUP($A83,Round25[],5,FALSE), 0)</f>
        <v>0</v>
      </c>
      <c r="AC83" s="4">
        <f>IFERROR(VLOOKUP($A83,Round26[],5,FALSE), 0)</f>
        <v>0</v>
      </c>
      <c r="AD83" s="4">
        <f>IFERROR(VLOOKUP($A83,Round27[],5,FALSE), 0)</f>
        <v>0</v>
      </c>
      <c r="AE83" s="4">
        <f>IFERROR(VLOOKUP($A83,Round28[],5,FALSE), 0)</f>
        <v>0</v>
      </c>
      <c r="AF83" s="4">
        <f>IFERROR(VLOOKUP($A83,Round29[],5,FALSE), 0)</f>
        <v>0</v>
      </c>
      <c r="AG83" s="4">
        <f>IFERROR(VLOOKUP($A83,Round30[],5,FALSE), 0)</f>
        <v>0</v>
      </c>
      <c r="AH83" s="4">
        <f>IFERROR(VLOOKUP($A83,Round31[],5,FALSE), 0)</f>
        <v>0</v>
      </c>
      <c r="AI83" s="4">
        <f>IFERROR(VLOOKUP($A83,Round32[],5,FALSE), 0)</f>
        <v>0</v>
      </c>
      <c r="AJ83" s="4">
        <f>IFERROR(VLOOKUP($A83,Round33[],5,FALSE), 0)</f>
        <v>0</v>
      </c>
      <c r="AK83" s="4">
        <f>IFERROR(VLOOKUP($A83,Round34[],5,FALSE), 0)</f>
        <v>0</v>
      </c>
      <c r="AL83" s="4">
        <f>IFERROR(VLOOKUP($A83,Round35[],5,FALSE), 0)</f>
        <v>0</v>
      </c>
      <c r="AM83" s="4">
        <f>IFERROR(VLOOKUP($A83,Round36[],5,FALSE), 0)</f>
        <v>0</v>
      </c>
      <c r="AN83" s="4">
        <f>IFERROR(VLOOKUP($A83,Round37[],5,FALSE), 0)</f>
        <v>0</v>
      </c>
      <c r="AO83" s="4">
        <f>IFERROR(VLOOKUP($A83,Round38[],5,FALSE), 0)</f>
        <v>0</v>
      </c>
      <c r="AP83" s="4">
        <f>IFERROR(VLOOKUP($A83,Round39[],5,FALSE), 0)</f>
        <v>0</v>
      </c>
      <c r="AQ83" s="4">
        <f>IFERROR(VLOOKUP($A83,Round40[],5,FALSE), 0)</f>
        <v>0</v>
      </c>
      <c r="AR83" s="4">
        <f>IFERROR(VLOOKUP($A83,Round41[],5,FALSE), 0)</f>
        <v>0</v>
      </c>
      <c r="AS83" s="4">
        <f>IFERROR(VLOOKUP($A83,Round42[],5,FALSE), 0)</f>
        <v>0</v>
      </c>
      <c r="AT83" s="4">
        <f>IFERROR(VLOOKUP($A83,Round43[],5,FALSE), 0)</f>
        <v>0</v>
      </c>
      <c r="AU83" s="4">
        <f>IFERROR(VLOOKUP($A83,Round44[],5,FALSE), 0)</f>
        <v>0</v>
      </c>
      <c r="AV83" s="4">
        <f>IFERROR(VLOOKUP($A83,Round45[],5,FALSE), 0)</f>
        <v>0</v>
      </c>
      <c r="AW83" s="4">
        <f>IFERROR(VLOOKUP($A83,Round46[],5,FALSE), 0)</f>
        <v>0</v>
      </c>
      <c r="AX83" s="4">
        <f>IFERROR(VLOOKUP($A83,Round47[],5,FALSE), 0)</f>
        <v>0</v>
      </c>
      <c r="AY83" s="4">
        <f>IFERROR(VLOOKUP($A83,Round48[],5,FALSE), 0)</f>
        <v>0</v>
      </c>
      <c r="AZ83" s="4">
        <f>IFERROR(VLOOKUP($A83,Round49[],5,FALSE), 0)</f>
        <v>0</v>
      </c>
      <c r="BA83" s="4">
        <f>IFERROR(VLOOKUP($A83,Round50[],5,FALSE), 0)</f>
        <v>0</v>
      </c>
      <c r="BB83" s="4">
        <f>IFERROR(VLOOKUP($A83,Round51[],5,FALSE), 0)</f>
        <v>0</v>
      </c>
      <c r="BC83" s="4">
        <f>IFERROR(VLOOKUP($A83,Round52[],5,FALSE), 0)</f>
        <v>0</v>
      </c>
      <c r="BD83" s="4">
        <f>IFERROR(VLOOKUP($A83,Round53[],5,FALSE), 0)</f>
        <v>0</v>
      </c>
      <c r="BE83" s="4">
        <f>IFERROR(VLOOKUP($A83,Round54[],5,FALSE), 0)</f>
        <v>0</v>
      </c>
      <c r="BF83" s="4">
        <f>IFERROR(VLOOKUP($A83,Round55[],5,FALSE), 0)</f>
        <v>0</v>
      </c>
      <c r="BG83" s="4">
        <f>IFERROR(VLOOKUP($A83,Round56[],5,FALSE), 0)</f>
        <v>0</v>
      </c>
      <c r="BH83" s="4">
        <f>IFERROR(VLOOKUP($A83,Round57[],5,FALSE), 0)</f>
        <v>0</v>
      </c>
      <c r="BI83" s="4">
        <f>IFERROR(VLOOKUP($A83,Round58[],5,FALSE), 0)</f>
        <v>0</v>
      </c>
      <c r="BJ83" s="4">
        <f>IFERROR(VLOOKUP($A83,Round59[],5,FALSE), 0)</f>
        <v>0</v>
      </c>
      <c r="BK83" s="4">
        <f>IFERROR(VLOOKUP($A83,Round60[],5,FALSE), 0)</f>
        <v>0</v>
      </c>
    </row>
    <row r="84" spans="1:63" ht="22.5" x14ac:dyDescent="0.25">
      <c r="A84" s="1">
        <v>9310</v>
      </c>
      <c r="B84" s="5" t="s">
        <v>92</v>
      </c>
      <c r="C84" s="7">
        <f xml:space="preserve"> SUM(TotalPoints[[#This Row],[دور 1]:[دور 60]])</f>
        <v>2</v>
      </c>
      <c r="D84" s="4">
        <f>IFERROR(VLOOKUP($A84,Round01[],5,FALSE), 0)</f>
        <v>2</v>
      </c>
      <c r="E84" s="4">
        <f>IFERROR(VLOOKUP($A84,Round02[],5,FALSE), 0)</f>
        <v>0</v>
      </c>
      <c r="F84" s="4">
        <f>IFERROR(VLOOKUP($A84,Round03[],5,FALSE), 0)</f>
        <v>0</v>
      </c>
      <c r="G84" s="4">
        <f>IFERROR(VLOOKUP($A84,Round04[],5,FALSE), 0)</f>
        <v>0</v>
      </c>
      <c r="H84" s="4">
        <f>IFERROR(VLOOKUP($A84,Round05[],5,FALSE), 0)</f>
        <v>0</v>
      </c>
      <c r="I84" s="4">
        <f>IFERROR(VLOOKUP($A84,Round06[],5,FALSE), 0)</f>
        <v>0</v>
      </c>
      <c r="J84" s="1">
        <f>IFERROR(VLOOKUP($A84,Round07[],5,FALSE), 0)</f>
        <v>0</v>
      </c>
      <c r="K84" s="1">
        <f>IFERROR(VLOOKUP($A84,Round08[],5,FALSE), 0)</f>
        <v>0</v>
      </c>
      <c r="L84" s="1">
        <f>IFERROR(VLOOKUP($A84,Round09[],5,FALSE), 0)</f>
        <v>0</v>
      </c>
      <c r="M84" s="1">
        <f>IFERROR(VLOOKUP($A84,Round10[],5,FALSE), 0)</f>
        <v>0</v>
      </c>
      <c r="N84" s="1">
        <f>IFERROR(VLOOKUP($A84,Round11[],5,FALSE), 0)</f>
        <v>0</v>
      </c>
      <c r="O84" s="1">
        <f>IFERROR(VLOOKUP($A84,Round12[],5,FALSE), 0)</f>
        <v>0</v>
      </c>
      <c r="P84" s="1">
        <f>IFERROR(VLOOKUP($A84,Round13[],5,FALSE), 0)</f>
        <v>0</v>
      </c>
      <c r="Q84" s="1">
        <f>IFERROR(VLOOKUP($A84,Round14[],5,FALSE), 0)</f>
        <v>0</v>
      </c>
      <c r="R84" s="1">
        <f>IFERROR(VLOOKUP($A84,Round15[],5,FALSE), 0)</f>
        <v>0</v>
      </c>
      <c r="S84" s="1">
        <f>IFERROR(VLOOKUP($A84,Round16[],5,FALSE), 0)</f>
        <v>0</v>
      </c>
      <c r="T84" s="1">
        <f>IFERROR(VLOOKUP($A84,Round17[],5,FALSE), 0)</f>
        <v>0</v>
      </c>
      <c r="U84" s="1">
        <f>IFERROR(VLOOKUP($A84,Round18[],5,FALSE), 0)</f>
        <v>0</v>
      </c>
      <c r="V84" s="1">
        <f>IFERROR(VLOOKUP($A84,Round19[],5,FALSE), 0)</f>
        <v>0</v>
      </c>
      <c r="W84" s="1">
        <f>IFERROR(VLOOKUP($A84,Round20[],5,FALSE), 0)</f>
        <v>0</v>
      </c>
      <c r="X84" s="1">
        <f>IFERROR(VLOOKUP($A84,Round21[],5,FALSE), 0)</f>
        <v>0</v>
      </c>
      <c r="Y84" s="1">
        <f>IFERROR(VLOOKUP($A84,Round22[],5,FALSE), 0)</f>
        <v>0</v>
      </c>
      <c r="Z84" s="1">
        <f>IFERROR(VLOOKUP($A84,Round23[],5,FALSE), 0)</f>
        <v>0</v>
      </c>
      <c r="AA84" s="1">
        <f>IFERROR(VLOOKUP($A84,Round24[],5,FALSE), 0)</f>
        <v>0</v>
      </c>
      <c r="AB84" s="1">
        <f>IFERROR(VLOOKUP($A84,Round25[],5,FALSE), 0)</f>
        <v>0</v>
      </c>
      <c r="AC84" s="1">
        <f>IFERROR(VLOOKUP($A84,Round26[],5,FALSE), 0)</f>
        <v>0</v>
      </c>
      <c r="AD84" s="1">
        <f>IFERROR(VLOOKUP($A84,Round27[],5,FALSE), 0)</f>
        <v>0</v>
      </c>
      <c r="AE84" s="1">
        <f>IFERROR(VLOOKUP($A84,Round28[],5,FALSE), 0)</f>
        <v>0</v>
      </c>
      <c r="AF84" s="1">
        <f>IFERROR(VLOOKUP($A84,Round29[],5,FALSE), 0)</f>
        <v>0</v>
      </c>
      <c r="AG84" s="1">
        <f>IFERROR(VLOOKUP($A84,Round30[],5,FALSE), 0)</f>
        <v>0</v>
      </c>
      <c r="AH84" s="1">
        <f>IFERROR(VLOOKUP($A84,Round31[],5,FALSE), 0)</f>
        <v>0</v>
      </c>
      <c r="AI84" s="1">
        <f>IFERROR(VLOOKUP($A84,Round32[],5,FALSE), 0)</f>
        <v>0</v>
      </c>
      <c r="AJ84" s="1">
        <f>IFERROR(VLOOKUP($A84,Round33[],5,FALSE), 0)</f>
        <v>0</v>
      </c>
      <c r="AK84" s="1">
        <f>IFERROR(VLOOKUP($A84,Round34[],5,FALSE), 0)</f>
        <v>0</v>
      </c>
      <c r="AL84" s="1">
        <f>IFERROR(VLOOKUP($A84,Round35[],5,FALSE), 0)</f>
        <v>0</v>
      </c>
      <c r="AM84" s="1">
        <f>IFERROR(VLOOKUP($A84,Round36[],5,FALSE), 0)</f>
        <v>0</v>
      </c>
      <c r="AN84" s="1">
        <f>IFERROR(VLOOKUP($A84,Round37[],5,FALSE), 0)</f>
        <v>0</v>
      </c>
      <c r="AO84" s="1">
        <f>IFERROR(VLOOKUP($A84,Round38[],5,FALSE), 0)</f>
        <v>0</v>
      </c>
      <c r="AP84" s="1">
        <f>IFERROR(VLOOKUP($A84,Round39[],5,FALSE), 0)</f>
        <v>0</v>
      </c>
      <c r="AQ84" s="1">
        <f>IFERROR(VLOOKUP($A84,Round40[],5,FALSE), 0)</f>
        <v>0</v>
      </c>
      <c r="AR84" s="1">
        <f>IFERROR(VLOOKUP($A84,Round41[],5,FALSE), 0)</f>
        <v>0</v>
      </c>
      <c r="AS84" s="1">
        <f>IFERROR(VLOOKUP($A84,Round42[],5,FALSE), 0)</f>
        <v>0</v>
      </c>
      <c r="AT84" s="1">
        <f>IFERROR(VLOOKUP($A84,Round43[],5,FALSE), 0)</f>
        <v>0</v>
      </c>
      <c r="AU84" s="1">
        <f>IFERROR(VLOOKUP($A84,Round44[],5,FALSE), 0)</f>
        <v>0</v>
      </c>
      <c r="AV84" s="1">
        <f>IFERROR(VLOOKUP($A84,Round45[],5,FALSE), 0)</f>
        <v>0</v>
      </c>
      <c r="AW84" s="1">
        <f>IFERROR(VLOOKUP($A84,Round46[],5,FALSE), 0)</f>
        <v>0</v>
      </c>
      <c r="AX84" s="1">
        <f>IFERROR(VLOOKUP($A84,Round47[],5,FALSE), 0)</f>
        <v>0</v>
      </c>
      <c r="AY84" s="1">
        <f>IFERROR(VLOOKUP($A84,Round48[],5,FALSE), 0)</f>
        <v>0</v>
      </c>
      <c r="AZ84" s="1">
        <f>IFERROR(VLOOKUP($A84,Round49[],5,FALSE), 0)</f>
        <v>0</v>
      </c>
      <c r="BA84" s="1">
        <f>IFERROR(VLOOKUP($A84,Round50[],5,FALSE), 0)</f>
        <v>0</v>
      </c>
      <c r="BB84" s="1">
        <f>IFERROR(VLOOKUP($A84,Round51[],5,FALSE), 0)</f>
        <v>0</v>
      </c>
      <c r="BC84" s="1">
        <f>IFERROR(VLOOKUP($A84,Round52[],5,FALSE), 0)</f>
        <v>0</v>
      </c>
      <c r="BD84" s="1">
        <f>IFERROR(VLOOKUP($A84,Round53[],5,FALSE), 0)</f>
        <v>0</v>
      </c>
      <c r="BE84" s="1">
        <f>IFERROR(VLOOKUP($A84,Round54[],5,FALSE), 0)</f>
        <v>0</v>
      </c>
      <c r="BF84" s="1">
        <f>IFERROR(VLOOKUP($A84,Round55[],5,FALSE), 0)</f>
        <v>0</v>
      </c>
      <c r="BG84" s="1">
        <f>IFERROR(VLOOKUP($A84,Round56[],5,FALSE), 0)</f>
        <v>0</v>
      </c>
      <c r="BH84" s="1">
        <f>IFERROR(VLOOKUP($A84,Round57[],5,FALSE), 0)</f>
        <v>0</v>
      </c>
      <c r="BI84" s="1">
        <f>IFERROR(VLOOKUP($A84,Round58[],5,FALSE), 0)</f>
        <v>0</v>
      </c>
      <c r="BJ84" s="1">
        <f>IFERROR(VLOOKUP($A84,Round59[],5,FALSE), 0)</f>
        <v>0</v>
      </c>
      <c r="BK84" s="1">
        <f>IFERROR(VLOOKUP($A84,Round60[],5,FALSE), 0)</f>
        <v>0</v>
      </c>
    </row>
    <row r="85" spans="1:63" ht="22.5" x14ac:dyDescent="0.25">
      <c r="A85" s="1">
        <v>8689</v>
      </c>
      <c r="B85" s="5" t="s">
        <v>136</v>
      </c>
      <c r="C85" s="7">
        <f xml:space="preserve"> SUM(TotalPoints[[#This Row],[دور 1]:[دور 60]])</f>
        <v>2</v>
      </c>
      <c r="D85" s="4">
        <f>IFERROR(VLOOKUP($A85,Round01[],5,FALSE), 0)</f>
        <v>2</v>
      </c>
      <c r="E85" s="4">
        <f>IFERROR(VLOOKUP($A85,Round02[],5,FALSE), 0)</f>
        <v>0</v>
      </c>
      <c r="F85" s="4">
        <f>IFERROR(VLOOKUP($A85,Round03[],5,FALSE), 0)</f>
        <v>0</v>
      </c>
      <c r="G85" s="4">
        <f>IFERROR(VLOOKUP($A85,Round04[],5,FALSE), 0)</f>
        <v>0</v>
      </c>
      <c r="H85" s="4">
        <f>IFERROR(VLOOKUP($A85,Round05[],5,FALSE), 0)</f>
        <v>0</v>
      </c>
      <c r="I85" s="4">
        <f>IFERROR(VLOOKUP($A85,Round06[],5,FALSE), 0)</f>
        <v>0</v>
      </c>
      <c r="J85" s="4">
        <f>IFERROR(VLOOKUP($A85,Round07[],5,FALSE), 0)</f>
        <v>0</v>
      </c>
      <c r="K85" s="4">
        <f>IFERROR(VLOOKUP($A85,Round08[],5,FALSE), 0)</f>
        <v>0</v>
      </c>
      <c r="L85" s="4">
        <f>IFERROR(VLOOKUP($A85,Round09[],5,FALSE), 0)</f>
        <v>0</v>
      </c>
      <c r="M85" s="4">
        <f>IFERROR(VLOOKUP($A85,Round10[],5,FALSE), 0)</f>
        <v>0</v>
      </c>
      <c r="N85" s="4">
        <f>IFERROR(VLOOKUP($A85,Round11[],5,FALSE), 0)</f>
        <v>0</v>
      </c>
      <c r="O85" s="4">
        <f>IFERROR(VLOOKUP($A85,Round12[],5,FALSE), 0)</f>
        <v>0</v>
      </c>
      <c r="P85" s="4">
        <f>IFERROR(VLOOKUP($A85,Round13[],5,FALSE), 0)</f>
        <v>0</v>
      </c>
      <c r="Q85" s="4">
        <f>IFERROR(VLOOKUP($A85,Round14[],5,FALSE), 0)</f>
        <v>0</v>
      </c>
      <c r="R85" s="4">
        <f>IFERROR(VLOOKUP($A85,Round15[],5,FALSE), 0)</f>
        <v>0</v>
      </c>
      <c r="S85" s="4">
        <f>IFERROR(VLOOKUP($A85,Round16[],5,FALSE), 0)</f>
        <v>0</v>
      </c>
      <c r="T85" s="4">
        <f>IFERROR(VLOOKUP($A85,Round17[],5,FALSE), 0)</f>
        <v>0</v>
      </c>
      <c r="U85" s="4">
        <f>IFERROR(VLOOKUP($A85,Round18[],5,FALSE), 0)</f>
        <v>0</v>
      </c>
      <c r="V85" s="4">
        <f>IFERROR(VLOOKUP($A85,Round19[],5,FALSE), 0)</f>
        <v>0</v>
      </c>
      <c r="W85" s="4">
        <f>IFERROR(VLOOKUP($A85,Round20[],5,FALSE), 0)</f>
        <v>0</v>
      </c>
      <c r="X85" s="4">
        <f>IFERROR(VLOOKUP($A85,Round21[],5,FALSE), 0)</f>
        <v>0</v>
      </c>
      <c r="Y85" s="4">
        <f>IFERROR(VLOOKUP($A85,Round22[],5,FALSE), 0)</f>
        <v>0</v>
      </c>
      <c r="Z85" s="4">
        <f>IFERROR(VLOOKUP($A85,Round23[],5,FALSE), 0)</f>
        <v>0</v>
      </c>
      <c r="AA85" s="4">
        <f>IFERROR(VLOOKUP($A85,Round24[],5,FALSE), 0)</f>
        <v>0</v>
      </c>
      <c r="AB85" s="4">
        <f>IFERROR(VLOOKUP($A85,Round25[],5,FALSE), 0)</f>
        <v>0</v>
      </c>
      <c r="AC85" s="4">
        <f>IFERROR(VLOOKUP($A85,Round26[],5,FALSE), 0)</f>
        <v>0</v>
      </c>
      <c r="AD85" s="4">
        <f>IFERROR(VLOOKUP($A85,Round27[],5,FALSE), 0)</f>
        <v>0</v>
      </c>
      <c r="AE85" s="4">
        <f>IFERROR(VLOOKUP($A85,Round28[],5,FALSE), 0)</f>
        <v>0</v>
      </c>
      <c r="AF85" s="4">
        <f>IFERROR(VLOOKUP($A85,Round29[],5,FALSE), 0)</f>
        <v>0</v>
      </c>
      <c r="AG85" s="4">
        <f>IFERROR(VLOOKUP($A85,Round30[],5,FALSE), 0)</f>
        <v>0</v>
      </c>
      <c r="AH85" s="4">
        <f>IFERROR(VLOOKUP($A85,Round31[],5,FALSE), 0)</f>
        <v>0</v>
      </c>
      <c r="AI85" s="4">
        <f>IFERROR(VLOOKUP($A85,Round32[],5,FALSE), 0)</f>
        <v>0</v>
      </c>
      <c r="AJ85" s="4">
        <f>IFERROR(VLOOKUP($A85,Round33[],5,FALSE), 0)</f>
        <v>0</v>
      </c>
      <c r="AK85" s="4">
        <f>IFERROR(VLOOKUP($A85,Round34[],5,FALSE), 0)</f>
        <v>0</v>
      </c>
      <c r="AL85" s="4">
        <f>IFERROR(VLOOKUP($A85,Round35[],5,FALSE), 0)</f>
        <v>0</v>
      </c>
      <c r="AM85" s="4">
        <f>IFERROR(VLOOKUP($A85,Round36[],5,FALSE), 0)</f>
        <v>0</v>
      </c>
      <c r="AN85" s="4">
        <f>IFERROR(VLOOKUP($A85,Round37[],5,FALSE), 0)</f>
        <v>0</v>
      </c>
      <c r="AO85" s="4">
        <f>IFERROR(VLOOKUP($A85,Round38[],5,FALSE), 0)</f>
        <v>0</v>
      </c>
      <c r="AP85" s="4">
        <f>IFERROR(VLOOKUP($A85,Round39[],5,FALSE), 0)</f>
        <v>0</v>
      </c>
      <c r="AQ85" s="4">
        <f>IFERROR(VLOOKUP($A85,Round40[],5,FALSE), 0)</f>
        <v>0</v>
      </c>
      <c r="AR85" s="4">
        <f>IFERROR(VLOOKUP($A85,Round41[],5,FALSE), 0)</f>
        <v>0</v>
      </c>
      <c r="AS85" s="4">
        <f>IFERROR(VLOOKUP($A85,Round42[],5,FALSE), 0)</f>
        <v>0</v>
      </c>
      <c r="AT85" s="4">
        <f>IFERROR(VLOOKUP($A85,Round43[],5,FALSE), 0)</f>
        <v>0</v>
      </c>
      <c r="AU85" s="4">
        <f>IFERROR(VLOOKUP($A85,Round44[],5,FALSE), 0)</f>
        <v>0</v>
      </c>
      <c r="AV85" s="4">
        <f>IFERROR(VLOOKUP($A85,Round45[],5,FALSE), 0)</f>
        <v>0</v>
      </c>
      <c r="AW85" s="4">
        <f>IFERROR(VLOOKUP($A85,Round46[],5,FALSE), 0)</f>
        <v>0</v>
      </c>
      <c r="AX85" s="4">
        <f>IFERROR(VLOOKUP($A85,Round47[],5,FALSE), 0)</f>
        <v>0</v>
      </c>
      <c r="AY85" s="4">
        <f>IFERROR(VLOOKUP($A85,Round48[],5,FALSE), 0)</f>
        <v>0</v>
      </c>
      <c r="AZ85" s="4">
        <f>IFERROR(VLOOKUP($A85,Round49[],5,FALSE), 0)</f>
        <v>0</v>
      </c>
      <c r="BA85" s="4">
        <f>IFERROR(VLOOKUP($A85,Round50[],5,FALSE), 0)</f>
        <v>0</v>
      </c>
      <c r="BB85" s="4">
        <f>IFERROR(VLOOKUP($A85,Round51[],5,FALSE), 0)</f>
        <v>0</v>
      </c>
      <c r="BC85" s="4">
        <f>IFERROR(VLOOKUP($A85,Round52[],5,FALSE), 0)</f>
        <v>0</v>
      </c>
      <c r="BD85" s="4">
        <f>IFERROR(VLOOKUP($A85,Round53[],5,FALSE), 0)</f>
        <v>0</v>
      </c>
      <c r="BE85" s="4">
        <f>IFERROR(VLOOKUP($A85,Round54[],5,FALSE), 0)</f>
        <v>0</v>
      </c>
      <c r="BF85" s="4">
        <f>IFERROR(VLOOKUP($A85,Round55[],5,FALSE), 0)</f>
        <v>0</v>
      </c>
      <c r="BG85" s="4">
        <f>IFERROR(VLOOKUP($A85,Round56[],5,FALSE), 0)</f>
        <v>0</v>
      </c>
      <c r="BH85" s="4">
        <f>IFERROR(VLOOKUP($A85,Round57[],5,FALSE), 0)</f>
        <v>0</v>
      </c>
      <c r="BI85" s="4">
        <f>IFERROR(VLOOKUP($A85,Round58[],5,FALSE), 0)</f>
        <v>0</v>
      </c>
      <c r="BJ85" s="4">
        <f>IFERROR(VLOOKUP($A85,Round59[],5,FALSE), 0)</f>
        <v>0</v>
      </c>
      <c r="BK85" s="4">
        <f>IFERROR(VLOOKUP($A85,Round60[],5,FALSE), 0)</f>
        <v>0</v>
      </c>
    </row>
    <row r="86" spans="1:63" ht="22.5" x14ac:dyDescent="0.25">
      <c r="A86" s="1">
        <v>7448</v>
      </c>
      <c r="B86" s="5" t="s">
        <v>79</v>
      </c>
      <c r="C86" s="7">
        <f xml:space="preserve"> SUM(TotalPoints[[#This Row],[دور 1]:[دور 60]])</f>
        <v>2</v>
      </c>
      <c r="D86" s="4">
        <f>IFERROR(VLOOKUP($A86,Round01[],5,FALSE), 0)</f>
        <v>2</v>
      </c>
      <c r="E86" s="4">
        <f>IFERROR(VLOOKUP($A86,Round02[],5,FALSE), 0)</f>
        <v>0</v>
      </c>
      <c r="F86" s="4">
        <f>IFERROR(VLOOKUP($A86,Round03[],5,FALSE), 0)</f>
        <v>0</v>
      </c>
      <c r="G86" s="4">
        <f>IFERROR(VLOOKUP($A86,Round04[],5,FALSE), 0)</f>
        <v>0</v>
      </c>
      <c r="H86" s="4">
        <f>IFERROR(VLOOKUP($A86,Round05[],5,FALSE), 0)</f>
        <v>0</v>
      </c>
      <c r="I86" s="4">
        <f>IFERROR(VLOOKUP($A86,Round06[],5,FALSE), 0)</f>
        <v>0</v>
      </c>
      <c r="J86" s="4">
        <f>IFERROR(VLOOKUP($A86,Round07[],5,FALSE), 0)</f>
        <v>0</v>
      </c>
      <c r="K86" s="4">
        <f>IFERROR(VLOOKUP($A86,Round08[],5,FALSE), 0)</f>
        <v>0</v>
      </c>
      <c r="L86" s="4">
        <f>IFERROR(VLOOKUP($A86,Round09[],5,FALSE), 0)</f>
        <v>0</v>
      </c>
      <c r="M86" s="4">
        <f>IFERROR(VLOOKUP($A86,Round10[],5,FALSE), 0)</f>
        <v>0</v>
      </c>
      <c r="N86" s="4">
        <f>IFERROR(VLOOKUP($A86,Round11[],5,FALSE), 0)</f>
        <v>0</v>
      </c>
      <c r="O86" s="4">
        <f>IFERROR(VLOOKUP($A86,Round12[],5,FALSE), 0)</f>
        <v>0</v>
      </c>
      <c r="P86" s="4">
        <f>IFERROR(VLOOKUP($A86,Round13[],5,FALSE), 0)</f>
        <v>0</v>
      </c>
      <c r="Q86" s="4">
        <f>IFERROR(VLOOKUP($A86,Round14[],5,FALSE), 0)</f>
        <v>0</v>
      </c>
      <c r="R86" s="4">
        <f>IFERROR(VLOOKUP($A86,Round15[],5,FALSE), 0)</f>
        <v>0</v>
      </c>
      <c r="S86" s="4">
        <f>IFERROR(VLOOKUP($A86,Round16[],5,FALSE), 0)</f>
        <v>0</v>
      </c>
      <c r="T86" s="4">
        <f>IFERROR(VLOOKUP($A86,Round17[],5,FALSE), 0)</f>
        <v>0</v>
      </c>
      <c r="U86" s="4">
        <f>IFERROR(VLOOKUP($A86,Round18[],5,FALSE), 0)</f>
        <v>0</v>
      </c>
      <c r="V86" s="4">
        <f>IFERROR(VLOOKUP($A86,Round19[],5,FALSE), 0)</f>
        <v>0</v>
      </c>
      <c r="W86" s="4">
        <f>IFERROR(VLOOKUP($A86,Round20[],5,FALSE), 0)</f>
        <v>0</v>
      </c>
      <c r="X86" s="4">
        <f>IFERROR(VLOOKUP($A86,Round21[],5,FALSE), 0)</f>
        <v>0</v>
      </c>
      <c r="Y86" s="4">
        <f>IFERROR(VLOOKUP($A86,Round22[],5,FALSE), 0)</f>
        <v>0</v>
      </c>
      <c r="Z86" s="4">
        <f>IFERROR(VLOOKUP($A86,Round23[],5,FALSE), 0)</f>
        <v>0</v>
      </c>
      <c r="AA86" s="4">
        <f>IFERROR(VLOOKUP($A86,Round24[],5,FALSE), 0)</f>
        <v>0</v>
      </c>
      <c r="AB86" s="4">
        <f>IFERROR(VLOOKUP($A86,Round25[],5,FALSE), 0)</f>
        <v>0</v>
      </c>
      <c r="AC86" s="4">
        <f>IFERROR(VLOOKUP($A86,Round26[],5,FALSE), 0)</f>
        <v>0</v>
      </c>
      <c r="AD86" s="4">
        <f>IFERROR(VLOOKUP($A86,Round27[],5,FALSE), 0)</f>
        <v>0</v>
      </c>
      <c r="AE86" s="4">
        <f>IFERROR(VLOOKUP($A86,Round28[],5,FALSE), 0)</f>
        <v>0</v>
      </c>
      <c r="AF86" s="4">
        <f>IFERROR(VLOOKUP($A86,Round29[],5,FALSE), 0)</f>
        <v>0</v>
      </c>
      <c r="AG86" s="4">
        <f>IFERROR(VLOOKUP($A86,Round30[],5,FALSE), 0)</f>
        <v>0</v>
      </c>
      <c r="AH86" s="4">
        <f>IFERROR(VLOOKUP($A86,Round31[],5,FALSE), 0)</f>
        <v>0</v>
      </c>
      <c r="AI86" s="4">
        <f>IFERROR(VLOOKUP($A86,Round32[],5,FALSE), 0)</f>
        <v>0</v>
      </c>
      <c r="AJ86" s="4">
        <f>IFERROR(VLOOKUP($A86,Round33[],5,FALSE), 0)</f>
        <v>0</v>
      </c>
      <c r="AK86" s="4">
        <f>IFERROR(VLOOKUP($A86,Round34[],5,FALSE), 0)</f>
        <v>0</v>
      </c>
      <c r="AL86" s="4">
        <f>IFERROR(VLOOKUP($A86,Round35[],5,FALSE), 0)</f>
        <v>0</v>
      </c>
      <c r="AM86" s="4">
        <f>IFERROR(VLOOKUP($A86,Round36[],5,FALSE), 0)</f>
        <v>0</v>
      </c>
      <c r="AN86" s="4">
        <f>IFERROR(VLOOKUP($A86,Round37[],5,FALSE), 0)</f>
        <v>0</v>
      </c>
      <c r="AO86" s="4">
        <f>IFERROR(VLOOKUP($A86,Round38[],5,FALSE), 0)</f>
        <v>0</v>
      </c>
      <c r="AP86" s="4">
        <f>IFERROR(VLOOKUP($A86,Round39[],5,FALSE), 0)</f>
        <v>0</v>
      </c>
      <c r="AQ86" s="4">
        <f>IFERROR(VLOOKUP($A86,Round40[],5,FALSE), 0)</f>
        <v>0</v>
      </c>
      <c r="AR86" s="4">
        <f>IFERROR(VLOOKUP($A86,Round41[],5,FALSE), 0)</f>
        <v>0</v>
      </c>
      <c r="AS86" s="4">
        <f>IFERROR(VLOOKUP($A86,Round42[],5,FALSE), 0)</f>
        <v>0</v>
      </c>
      <c r="AT86" s="4">
        <f>IFERROR(VLOOKUP($A86,Round43[],5,FALSE), 0)</f>
        <v>0</v>
      </c>
      <c r="AU86" s="4">
        <f>IFERROR(VLOOKUP($A86,Round44[],5,FALSE), 0)</f>
        <v>0</v>
      </c>
      <c r="AV86" s="4">
        <f>IFERROR(VLOOKUP($A86,Round45[],5,FALSE), 0)</f>
        <v>0</v>
      </c>
      <c r="AW86" s="4">
        <f>IFERROR(VLOOKUP($A86,Round46[],5,FALSE), 0)</f>
        <v>0</v>
      </c>
      <c r="AX86" s="4">
        <f>IFERROR(VLOOKUP($A86,Round47[],5,FALSE), 0)</f>
        <v>0</v>
      </c>
      <c r="AY86" s="4">
        <f>IFERROR(VLOOKUP($A86,Round48[],5,FALSE), 0)</f>
        <v>0</v>
      </c>
      <c r="AZ86" s="4">
        <f>IFERROR(VLOOKUP($A86,Round49[],5,FALSE), 0)</f>
        <v>0</v>
      </c>
      <c r="BA86" s="4">
        <f>IFERROR(VLOOKUP($A86,Round50[],5,FALSE), 0)</f>
        <v>0</v>
      </c>
      <c r="BB86" s="4">
        <f>IFERROR(VLOOKUP($A86,Round51[],5,FALSE), 0)</f>
        <v>0</v>
      </c>
      <c r="BC86" s="4">
        <f>IFERROR(VLOOKUP($A86,Round52[],5,FALSE), 0)</f>
        <v>0</v>
      </c>
      <c r="BD86" s="4">
        <f>IFERROR(VLOOKUP($A86,Round53[],5,FALSE), 0)</f>
        <v>0</v>
      </c>
      <c r="BE86" s="4">
        <f>IFERROR(VLOOKUP($A86,Round54[],5,FALSE), 0)</f>
        <v>0</v>
      </c>
      <c r="BF86" s="4">
        <f>IFERROR(VLOOKUP($A86,Round55[],5,FALSE), 0)</f>
        <v>0</v>
      </c>
      <c r="BG86" s="4">
        <f>IFERROR(VLOOKUP($A86,Round56[],5,FALSE), 0)</f>
        <v>0</v>
      </c>
      <c r="BH86" s="4">
        <f>IFERROR(VLOOKUP($A86,Round57[],5,FALSE), 0)</f>
        <v>0</v>
      </c>
      <c r="BI86" s="4">
        <f>IFERROR(VLOOKUP($A86,Round58[],5,FALSE), 0)</f>
        <v>0</v>
      </c>
      <c r="BJ86" s="4">
        <f>IFERROR(VLOOKUP($A86,Round59[],5,FALSE), 0)</f>
        <v>0</v>
      </c>
      <c r="BK86" s="4">
        <f>IFERROR(VLOOKUP($A86,Round60[],5,FALSE), 0)</f>
        <v>0</v>
      </c>
    </row>
    <row r="87" spans="1:63" ht="22.5" x14ac:dyDescent="0.25">
      <c r="A87" s="1">
        <v>5603</v>
      </c>
      <c r="B87" s="5" t="s">
        <v>143</v>
      </c>
      <c r="C87" s="7">
        <f xml:space="preserve"> SUM(TotalPoints[[#This Row],[دور 1]:[دور 60]])</f>
        <v>2</v>
      </c>
      <c r="D87" s="4">
        <f>IFERROR(VLOOKUP($A87,Round01[],5,FALSE), 0)</f>
        <v>2</v>
      </c>
      <c r="E87" s="4">
        <f>IFERROR(VLOOKUP($A87,Round02[],5,FALSE), 0)</f>
        <v>0</v>
      </c>
      <c r="F87" s="4">
        <f>IFERROR(VLOOKUP($A87,Round03[],5,FALSE), 0)</f>
        <v>0</v>
      </c>
      <c r="G87" s="4">
        <f>IFERROR(VLOOKUP($A87,Round04[],5,FALSE), 0)</f>
        <v>0</v>
      </c>
      <c r="H87" s="4">
        <f>IFERROR(VLOOKUP($A87,Round05[],5,FALSE), 0)</f>
        <v>0</v>
      </c>
      <c r="I87" s="4">
        <f>IFERROR(VLOOKUP($A87,Round06[],5,FALSE), 0)</f>
        <v>0</v>
      </c>
      <c r="J87" s="4">
        <f>IFERROR(VLOOKUP($A87,Round07[],5,FALSE), 0)</f>
        <v>0</v>
      </c>
      <c r="K87" s="4">
        <f>IFERROR(VLOOKUP($A87,Round08[],5,FALSE), 0)</f>
        <v>0</v>
      </c>
      <c r="L87" s="4">
        <f>IFERROR(VLOOKUP($A87,Round09[],5,FALSE), 0)</f>
        <v>0</v>
      </c>
      <c r="M87" s="4">
        <f>IFERROR(VLOOKUP($A87,Round10[],5,FALSE), 0)</f>
        <v>0</v>
      </c>
      <c r="N87" s="4">
        <f>IFERROR(VLOOKUP($A87,Round11[],5,FALSE), 0)</f>
        <v>0</v>
      </c>
      <c r="O87" s="4">
        <f>IFERROR(VLOOKUP($A87,Round12[],5,FALSE), 0)</f>
        <v>0</v>
      </c>
      <c r="P87" s="4">
        <f>IFERROR(VLOOKUP($A87,Round13[],5,FALSE), 0)</f>
        <v>0</v>
      </c>
      <c r="Q87" s="4">
        <f>IFERROR(VLOOKUP($A87,Round14[],5,FALSE), 0)</f>
        <v>0</v>
      </c>
      <c r="R87" s="4">
        <f>IFERROR(VLOOKUP($A87,Round15[],5,FALSE), 0)</f>
        <v>0</v>
      </c>
      <c r="S87" s="4">
        <f>IFERROR(VLOOKUP($A87,Round16[],5,FALSE), 0)</f>
        <v>0</v>
      </c>
      <c r="T87" s="4">
        <f>IFERROR(VLOOKUP($A87,Round17[],5,FALSE), 0)</f>
        <v>0</v>
      </c>
      <c r="U87" s="4">
        <f>IFERROR(VLOOKUP($A87,Round18[],5,FALSE), 0)</f>
        <v>0</v>
      </c>
      <c r="V87" s="4">
        <f>IFERROR(VLOOKUP($A87,Round19[],5,FALSE), 0)</f>
        <v>0</v>
      </c>
      <c r="W87" s="4">
        <f>IFERROR(VLOOKUP($A87,Round20[],5,FALSE), 0)</f>
        <v>0</v>
      </c>
      <c r="X87" s="4">
        <f>IFERROR(VLOOKUP($A87,Round21[],5,FALSE), 0)</f>
        <v>0</v>
      </c>
      <c r="Y87" s="4">
        <f>IFERROR(VLOOKUP($A87,Round22[],5,FALSE), 0)</f>
        <v>0</v>
      </c>
      <c r="Z87" s="4">
        <f>IFERROR(VLOOKUP($A87,Round23[],5,FALSE), 0)</f>
        <v>0</v>
      </c>
      <c r="AA87" s="4">
        <f>IFERROR(VLOOKUP($A87,Round24[],5,FALSE), 0)</f>
        <v>0</v>
      </c>
      <c r="AB87" s="4">
        <f>IFERROR(VLOOKUP($A87,Round25[],5,FALSE), 0)</f>
        <v>0</v>
      </c>
      <c r="AC87" s="4">
        <f>IFERROR(VLOOKUP($A87,Round26[],5,FALSE), 0)</f>
        <v>0</v>
      </c>
      <c r="AD87" s="4">
        <f>IFERROR(VLOOKUP($A87,Round27[],5,FALSE), 0)</f>
        <v>0</v>
      </c>
      <c r="AE87" s="4">
        <f>IFERROR(VLOOKUP($A87,Round28[],5,FALSE), 0)</f>
        <v>0</v>
      </c>
      <c r="AF87" s="4">
        <f>IFERROR(VLOOKUP($A87,Round29[],5,FALSE), 0)</f>
        <v>0</v>
      </c>
      <c r="AG87" s="4">
        <f>IFERROR(VLOOKUP($A87,Round30[],5,FALSE), 0)</f>
        <v>0</v>
      </c>
      <c r="AH87" s="4">
        <f>IFERROR(VLOOKUP($A87,Round31[],5,FALSE), 0)</f>
        <v>0</v>
      </c>
      <c r="AI87" s="4">
        <f>IFERROR(VLOOKUP($A87,Round32[],5,FALSE), 0)</f>
        <v>0</v>
      </c>
      <c r="AJ87" s="4">
        <f>IFERROR(VLOOKUP($A87,Round33[],5,FALSE), 0)</f>
        <v>0</v>
      </c>
      <c r="AK87" s="4">
        <f>IFERROR(VLOOKUP($A87,Round34[],5,FALSE), 0)</f>
        <v>0</v>
      </c>
      <c r="AL87" s="4">
        <f>IFERROR(VLOOKUP($A87,Round35[],5,FALSE), 0)</f>
        <v>0</v>
      </c>
      <c r="AM87" s="4">
        <f>IFERROR(VLOOKUP($A87,Round36[],5,FALSE), 0)</f>
        <v>0</v>
      </c>
      <c r="AN87" s="4">
        <f>IFERROR(VLOOKUP($A87,Round37[],5,FALSE), 0)</f>
        <v>0</v>
      </c>
      <c r="AO87" s="4">
        <f>IFERROR(VLOOKUP($A87,Round38[],5,FALSE), 0)</f>
        <v>0</v>
      </c>
      <c r="AP87" s="4">
        <f>IFERROR(VLOOKUP($A87,Round39[],5,FALSE), 0)</f>
        <v>0</v>
      </c>
      <c r="AQ87" s="4">
        <f>IFERROR(VLOOKUP($A87,Round40[],5,FALSE), 0)</f>
        <v>0</v>
      </c>
      <c r="AR87" s="4">
        <f>IFERROR(VLOOKUP($A87,Round41[],5,FALSE), 0)</f>
        <v>0</v>
      </c>
      <c r="AS87" s="4">
        <f>IFERROR(VLOOKUP($A87,Round42[],5,FALSE), 0)</f>
        <v>0</v>
      </c>
      <c r="AT87" s="4">
        <f>IFERROR(VLOOKUP($A87,Round43[],5,FALSE), 0)</f>
        <v>0</v>
      </c>
      <c r="AU87" s="4">
        <f>IFERROR(VLOOKUP($A87,Round44[],5,FALSE), 0)</f>
        <v>0</v>
      </c>
      <c r="AV87" s="4">
        <f>IFERROR(VLOOKUP($A87,Round45[],5,FALSE), 0)</f>
        <v>0</v>
      </c>
      <c r="AW87" s="4">
        <f>IFERROR(VLOOKUP($A87,Round46[],5,FALSE), 0)</f>
        <v>0</v>
      </c>
      <c r="AX87" s="4">
        <f>IFERROR(VLOOKUP($A87,Round47[],5,FALSE), 0)</f>
        <v>0</v>
      </c>
      <c r="AY87" s="4">
        <f>IFERROR(VLOOKUP($A87,Round48[],5,FALSE), 0)</f>
        <v>0</v>
      </c>
      <c r="AZ87" s="4">
        <f>IFERROR(VLOOKUP($A87,Round49[],5,FALSE), 0)</f>
        <v>0</v>
      </c>
      <c r="BA87" s="4">
        <f>IFERROR(VLOOKUP($A87,Round50[],5,FALSE), 0)</f>
        <v>0</v>
      </c>
      <c r="BB87" s="4">
        <f>IFERROR(VLOOKUP($A87,Round51[],5,FALSE), 0)</f>
        <v>0</v>
      </c>
      <c r="BC87" s="4">
        <f>IFERROR(VLOOKUP($A87,Round52[],5,FALSE), 0)</f>
        <v>0</v>
      </c>
      <c r="BD87" s="4">
        <f>IFERROR(VLOOKUP($A87,Round53[],5,FALSE), 0)</f>
        <v>0</v>
      </c>
      <c r="BE87" s="4">
        <f>IFERROR(VLOOKUP($A87,Round54[],5,FALSE), 0)</f>
        <v>0</v>
      </c>
      <c r="BF87" s="4">
        <f>IFERROR(VLOOKUP($A87,Round55[],5,FALSE), 0)</f>
        <v>0</v>
      </c>
      <c r="BG87" s="4">
        <f>IFERROR(VLOOKUP($A87,Round56[],5,FALSE), 0)</f>
        <v>0</v>
      </c>
      <c r="BH87" s="4">
        <f>IFERROR(VLOOKUP($A87,Round57[],5,FALSE), 0)</f>
        <v>0</v>
      </c>
      <c r="BI87" s="4">
        <f>IFERROR(VLOOKUP($A87,Round58[],5,FALSE), 0)</f>
        <v>0</v>
      </c>
      <c r="BJ87" s="4">
        <f>IFERROR(VLOOKUP($A87,Round59[],5,FALSE), 0)</f>
        <v>0</v>
      </c>
      <c r="BK87" s="4">
        <f>IFERROR(VLOOKUP($A87,Round60[],5,FALSE), 0)</f>
        <v>0</v>
      </c>
    </row>
    <row r="88" spans="1:63" ht="22.5" x14ac:dyDescent="0.25">
      <c r="A88" s="1">
        <v>29554</v>
      </c>
      <c r="B88" s="5" t="s">
        <v>127</v>
      </c>
      <c r="C88" s="7">
        <f xml:space="preserve"> SUM(TotalPoints[[#This Row],[دور 1]:[دور 60]])</f>
        <v>1</v>
      </c>
      <c r="D88" s="4">
        <f>IFERROR(VLOOKUP($A88,Round01[],5,FALSE), 0)</f>
        <v>1</v>
      </c>
      <c r="E88" s="4">
        <f>IFERROR(VLOOKUP($A88,Round02[],5,FALSE), 0)</f>
        <v>0</v>
      </c>
      <c r="F88" s="4">
        <f>IFERROR(VLOOKUP($A88,Round03[],5,FALSE), 0)</f>
        <v>0</v>
      </c>
      <c r="G88" s="4">
        <f>IFERROR(VLOOKUP($A88,Round04[],5,FALSE), 0)</f>
        <v>0</v>
      </c>
      <c r="H88" s="4">
        <f>IFERROR(VLOOKUP($A88,Round05[],5,FALSE), 0)</f>
        <v>0</v>
      </c>
      <c r="I88" s="4">
        <f>IFERROR(VLOOKUP($A88,Round06[],5,FALSE), 0)</f>
        <v>0</v>
      </c>
      <c r="J88" s="4">
        <f>IFERROR(VLOOKUP($A88,Round07[],5,FALSE), 0)</f>
        <v>0</v>
      </c>
      <c r="K88" s="4">
        <f>IFERROR(VLOOKUP($A88,Round08[],5,FALSE), 0)</f>
        <v>0</v>
      </c>
      <c r="L88" s="4">
        <f>IFERROR(VLOOKUP($A88,Round09[],5,FALSE), 0)</f>
        <v>0</v>
      </c>
      <c r="M88" s="4">
        <f>IFERROR(VLOOKUP($A88,Round10[],5,FALSE), 0)</f>
        <v>0</v>
      </c>
      <c r="N88" s="4">
        <f>IFERROR(VLOOKUP($A88,Round11[],5,FALSE), 0)</f>
        <v>0</v>
      </c>
      <c r="O88" s="4">
        <f>IFERROR(VLOOKUP($A88,Round12[],5,FALSE), 0)</f>
        <v>0</v>
      </c>
      <c r="P88" s="4">
        <f>IFERROR(VLOOKUP($A88,Round13[],5,FALSE), 0)</f>
        <v>0</v>
      </c>
      <c r="Q88" s="4">
        <f>IFERROR(VLOOKUP($A88,Round14[],5,FALSE), 0)</f>
        <v>0</v>
      </c>
      <c r="R88" s="4">
        <f>IFERROR(VLOOKUP($A88,Round15[],5,FALSE), 0)</f>
        <v>0</v>
      </c>
      <c r="S88" s="4">
        <f>IFERROR(VLOOKUP($A88,Round16[],5,FALSE), 0)</f>
        <v>0</v>
      </c>
      <c r="T88" s="4">
        <f>IFERROR(VLOOKUP($A88,Round17[],5,FALSE), 0)</f>
        <v>0</v>
      </c>
      <c r="U88" s="4">
        <f>IFERROR(VLOOKUP($A88,Round18[],5,FALSE), 0)</f>
        <v>0</v>
      </c>
      <c r="V88" s="4">
        <f>IFERROR(VLOOKUP($A88,Round19[],5,FALSE), 0)</f>
        <v>0</v>
      </c>
      <c r="W88" s="4">
        <f>IFERROR(VLOOKUP($A88,Round20[],5,FALSE), 0)</f>
        <v>0</v>
      </c>
      <c r="X88" s="4">
        <f>IFERROR(VLOOKUP($A88,Round21[],5,FALSE), 0)</f>
        <v>0</v>
      </c>
      <c r="Y88" s="4">
        <f>IFERROR(VLOOKUP($A88,Round22[],5,FALSE), 0)</f>
        <v>0</v>
      </c>
      <c r="Z88" s="4">
        <f>IFERROR(VLOOKUP($A88,Round23[],5,FALSE), 0)</f>
        <v>0</v>
      </c>
      <c r="AA88" s="4">
        <f>IFERROR(VLOOKUP($A88,Round24[],5,FALSE), 0)</f>
        <v>0</v>
      </c>
      <c r="AB88" s="4">
        <f>IFERROR(VLOOKUP($A88,Round25[],5,FALSE), 0)</f>
        <v>0</v>
      </c>
      <c r="AC88" s="4">
        <f>IFERROR(VLOOKUP($A88,Round26[],5,FALSE), 0)</f>
        <v>0</v>
      </c>
      <c r="AD88" s="4">
        <f>IFERROR(VLOOKUP($A88,Round27[],5,FALSE), 0)</f>
        <v>0</v>
      </c>
      <c r="AE88" s="4">
        <f>IFERROR(VLOOKUP($A88,Round28[],5,FALSE), 0)</f>
        <v>0</v>
      </c>
      <c r="AF88" s="4">
        <f>IFERROR(VLOOKUP($A88,Round29[],5,FALSE), 0)</f>
        <v>0</v>
      </c>
      <c r="AG88" s="4">
        <f>IFERROR(VLOOKUP($A88,Round30[],5,FALSE), 0)</f>
        <v>0</v>
      </c>
      <c r="AH88" s="4">
        <f>IFERROR(VLOOKUP($A88,Round31[],5,FALSE), 0)</f>
        <v>0</v>
      </c>
      <c r="AI88" s="4">
        <f>IFERROR(VLOOKUP($A88,Round32[],5,FALSE), 0)</f>
        <v>0</v>
      </c>
      <c r="AJ88" s="4">
        <f>IFERROR(VLOOKUP($A88,Round33[],5,FALSE), 0)</f>
        <v>0</v>
      </c>
      <c r="AK88" s="4">
        <f>IFERROR(VLOOKUP($A88,Round34[],5,FALSE), 0)</f>
        <v>0</v>
      </c>
      <c r="AL88" s="4">
        <f>IFERROR(VLOOKUP($A88,Round35[],5,FALSE), 0)</f>
        <v>0</v>
      </c>
      <c r="AM88" s="4">
        <f>IFERROR(VLOOKUP($A88,Round36[],5,FALSE), 0)</f>
        <v>0</v>
      </c>
      <c r="AN88" s="4">
        <f>IFERROR(VLOOKUP($A88,Round37[],5,FALSE), 0)</f>
        <v>0</v>
      </c>
      <c r="AO88" s="4">
        <f>IFERROR(VLOOKUP($A88,Round38[],5,FALSE), 0)</f>
        <v>0</v>
      </c>
      <c r="AP88" s="4">
        <f>IFERROR(VLOOKUP($A88,Round39[],5,FALSE), 0)</f>
        <v>0</v>
      </c>
      <c r="AQ88" s="4">
        <f>IFERROR(VLOOKUP($A88,Round40[],5,FALSE), 0)</f>
        <v>0</v>
      </c>
      <c r="AR88" s="4">
        <f>IFERROR(VLOOKUP($A88,Round41[],5,FALSE), 0)</f>
        <v>0</v>
      </c>
      <c r="AS88" s="4">
        <f>IFERROR(VLOOKUP($A88,Round42[],5,FALSE), 0)</f>
        <v>0</v>
      </c>
      <c r="AT88" s="4">
        <f>IFERROR(VLOOKUP($A88,Round43[],5,FALSE), 0)</f>
        <v>0</v>
      </c>
      <c r="AU88" s="4">
        <f>IFERROR(VLOOKUP($A88,Round44[],5,FALSE), 0)</f>
        <v>0</v>
      </c>
      <c r="AV88" s="4">
        <f>IFERROR(VLOOKUP($A88,Round45[],5,FALSE), 0)</f>
        <v>0</v>
      </c>
      <c r="AW88" s="4">
        <f>IFERROR(VLOOKUP($A88,Round46[],5,FALSE), 0)</f>
        <v>0</v>
      </c>
      <c r="AX88" s="4">
        <f>IFERROR(VLOOKUP($A88,Round47[],5,FALSE), 0)</f>
        <v>0</v>
      </c>
      <c r="AY88" s="4">
        <f>IFERROR(VLOOKUP($A88,Round48[],5,FALSE), 0)</f>
        <v>0</v>
      </c>
      <c r="AZ88" s="4">
        <f>IFERROR(VLOOKUP($A88,Round49[],5,FALSE), 0)</f>
        <v>0</v>
      </c>
      <c r="BA88" s="4">
        <f>IFERROR(VLOOKUP($A88,Round50[],5,FALSE), 0)</f>
        <v>0</v>
      </c>
      <c r="BB88" s="4">
        <f>IFERROR(VLOOKUP($A88,Round51[],5,FALSE), 0)</f>
        <v>0</v>
      </c>
      <c r="BC88" s="4">
        <f>IFERROR(VLOOKUP($A88,Round52[],5,FALSE), 0)</f>
        <v>0</v>
      </c>
      <c r="BD88" s="4">
        <f>IFERROR(VLOOKUP($A88,Round53[],5,FALSE), 0)</f>
        <v>0</v>
      </c>
      <c r="BE88" s="4">
        <f>IFERROR(VLOOKUP($A88,Round54[],5,FALSE), 0)</f>
        <v>0</v>
      </c>
      <c r="BF88" s="4">
        <f>IFERROR(VLOOKUP($A88,Round55[],5,FALSE), 0)</f>
        <v>0</v>
      </c>
      <c r="BG88" s="4">
        <f>IFERROR(VLOOKUP($A88,Round56[],5,FALSE), 0)</f>
        <v>0</v>
      </c>
      <c r="BH88" s="4">
        <f>IFERROR(VLOOKUP($A88,Round57[],5,FALSE), 0)</f>
        <v>0</v>
      </c>
      <c r="BI88" s="4">
        <f>IFERROR(VLOOKUP($A88,Round58[],5,FALSE), 0)</f>
        <v>0</v>
      </c>
      <c r="BJ88" s="4">
        <f>IFERROR(VLOOKUP($A88,Round59[],5,FALSE), 0)</f>
        <v>0</v>
      </c>
      <c r="BK88" s="4">
        <f>IFERROR(VLOOKUP($A88,Round60[],5,FALSE), 0)</f>
        <v>0</v>
      </c>
    </row>
    <row r="89" spans="1:63" ht="22.5" x14ac:dyDescent="0.25">
      <c r="A89" s="1">
        <v>27092</v>
      </c>
      <c r="B89" s="5" t="s">
        <v>74</v>
      </c>
      <c r="C89" s="7">
        <f xml:space="preserve"> SUM(TotalPoints[[#This Row],[دور 1]:[دور 60]])</f>
        <v>1</v>
      </c>
      <c r="D89" s="4">
        <f>IFERROR(VLOOKUP($A89,Round01[],5,FALSE), 0)</f>
        <v>1</v>
      </c>
      <c r="E89" s="4">
        <f>IFERROR(VLOOKUP($A89,Round02[],5,FALSE), 0)</f>
        <v>0</v>
      </c>
      <c r="F89" s="4">
        <f>IFERROR(VLOOKUP($A89,Round03[],5,FALSE), 0)</f>
        <v>0</v>
      </c>
      <c r="G89" s="4">
        <f>IFERROR(VLOOKUP($A89,Round04[],5,FALSE), 0)</f>
        <v>0</v>
      </c>
      <c r="H89" s="4">
        <f>IFERROR(VLOOKUP($A89,Round05[],5,FALSE), 0)</f>
        <v>0</v>
      </c>
      <c r="I89" s="4">
        <f>IFERROR(VLOOKUP($A89,Round06[],5,FALSE), 0)</f>
        <v>0</v>
      </c>
      <c r="J89" s="4">
        <f>IFERROR(VLOOKUP($A89,Round07[],5,FALSE), 0)</f>
        <v>0</v>
      </c>
      <c r="K89" s="4">
        <f>IFERROR(VLOOKUP($A89,Round08[],5,FALSE), 0)</f>
        <v>0</v>
      </c>
      <c r="L89" s="4">
        <f>IFERROR(VLOOKUP($A89,Round09[],5,FALSE), 0)</f>
        <v>0</v>
      </c>
      <c r="M89" s="4">
        <f>IFERROR(VLOOKUP($A89,Round10[],5,FALSE), 0)</f>
        <v>0</v>
      </c>
      <c r="N89" s="4">
        <f>IFERROR(VLOOKUP($A89,Round11[],5,FALSE), 0)</f>
        <v>0</v>
      </c>
      <c r="O89" s="4">
        <f>IFERROR(VLOOKUP($A89,Round12[],5,FALSE), 0)</f>
        <v>0</v>
      </c>
      <c r="P89" s="4">
        <f>IFERROR(VLOOKUP($A89,Round13[],5,FALSE), 0)</f>
        <v>0</v>
      </c>
      <c r="Q89" s="4">
        <f>IFERROR(VLOOKUP($A89,Round14[],5,FALSE), 0)</f>
        <v>0</v>
      </c>
      <c r="R89" s="4">
        <f>IFERROR(VLOOKUP($A89,Round15[],5,FALSE), 0)</f>
        <v>0</v>
      </c>
      <c r="S89" s="4">
        <f>IFERROR(VLOOKUP($A89,Round16[],5,FALSE), 0)</f>
        <v>0</v>
      </c>
      <c r="T89" s="4">
        <f>IFERROR(VLOOKUP($A89,Round17[],5,FALSE), 0)</f>
        <v>0</v>
      </c>
      <c r="U89" s="4">
        <f>IFERROR(VLOOKUP($A89,Round18[],5,FALSE), 0)</f>
        <v>0</v>
      </c>
      <c r="V89" s="4">
        <f>IFERROR(VLOOKUP($A89,Round19[],5,FALSE), 0)</f>
        <v>0</v>
      </c>
      <c r="W89" s="4">
        <f>IFERROR(VLOOKUP($A89,Round20[],5,FALSE), 0)</f>
        <v>0</v>
      </c>
      <c r="X89" s="4">
        <f>IFERROR(VLOOKUP($A89,Round21[],5,FALSE), 0)</f>
        <v>0</v>
      </c>
      <c r="Y89" s="4">
        <f>IFERROR(VLOOKUP($A89,Round22[],5,FALSE), 0)</f>
        <v>0</v>
      </c>
      <c r="Z89" s="4">
        <f>IFERROR(VLOOKUP($A89,Round23[],5,FALSE), 0)</f>
        <v>0</v>
      </c>
      <c r="AA89" s="4">
        <f>IFERROR(VLOOKUP($A89,Round24[],5,FALSE), 0)</f>
        <v>0</v>
      </c>
      <c r="AB89" s="4">
        <f>IFERROR(VLOOKUP($A89,Round25[],5,FALSE), 0)</f>
        <v>0</v>
      </c>
      <c r="AC89" s="4">
        <f>IFERROR(VLOOKUP($A89,Round26[],5,FALSE), 0)</f>
        <v>0</v>
      </c>
      <c r="AD89" s="4">
        <f>IFERROR(VLOOKUP($A89,Round27[],5,FALSE), 0)</f>
        <v>0</v>
      </c>
      <c r="AE89" s="4">
        <f>IFERROR(VLOOKUP($A89,Round28[],5,FALSE), 0)</f>
        <v>0</v>
      </c>
      <c r="AF89" s="4">
        <f>IFERROR(VLOOKUP($A89,Round29[],5,FALSE), 0)</f>
        <v>0</v>
      </c>
      <c r="AG89" s="4">
        <f>IFERROR(VLOOKUP($A89,Round30[],5,FALSE), 0)</f>
        <v>0</v>
      </c>
      <c r="AH89" s="4">
        <f>IFERROR(VLOOKUP($A89,Round31[],5,FALSE), 0)</f>
        <v>0</v>
      </c>
      <c r="AI89" s="4">
        <f>IFERROR(VLOOKUP($A89,Round32[],5,FALSE), 0)</f>
        <v>0</v>
      </c>
      <c r="AJ89" s="4">
        <f>IFERROR(VLOOKUP($A89,Round33[],5,FALSE), 0)</f>
        <v>0</v>
      </c>
      <c r="AK89" s="4">
        <f>IFERROR(VLOOKUP($A89,Round34[],5,FALSE), 0)</f>
        <v>0</v>
      </c>
      <c r="AL89" s="4">
        <f>IFERROR(VLOOKUP($A89,Round35[],5,FALSE), 0)</f>
        <v>0</v>
      </c>
      <c r="AM89" s="4">
        <f>IFERROR(VLOOKUP($A89,Round36[],5,FALSE), 0)</f>
        <v>0</v>
      </c>
      <c r="AN89" s="4">
        <f>IFERROR(VLOOKUP($A89,Round37[],5,FALSE), 0)</f>
        <v>0</v>
      </c>
      <c r="AO89" s="4">
        <f>IFERROR(VLOOKUP($A89,Round38[],5,FALSE), 0)</f>
        <v>0</v>
      </c>
      <c r="AP89" s="4">
        <f>IFERROR(VLOOKUP($A89,Round39[],5,FALSE), 0)</f>
        <v>0</v>
      </c>
      <c r="AQ89" s="4">
        <f>IFERROR(VLOOKUP($A89,Round40[],5,FALSE), 0)</f>
        <v>0</v>
      </c>
      <c r="AR89" s="4">
        <f>IFERROR(VLOOKUP($A89,Round41[],5,FALSE), 0)</f>
        <v>0</v>
      </c>
      <c r="AS89" s="4">
        <f>IFERROR(VLOOKUP($A89,Round42[],5,FALSE), 0)</f>
        <v>0</v>
      </c>
      <c r="AT89" s="4">
        <f>IFERROR(VLOOKUP($A89,Round43[],5,FALSE), 0)</f>
        <v>0</v>
      </c>
      <c r="AU89" s="4">
        <f>IFERROR(VLOOKUP($A89,Round44[],5,FALSE), 0)</f>
        <v>0</v>
      </c>
      <c r="AV89" s="4">
        <f>IFERROR(VLOOKUP($A89,Round45[],5,FALSE), 0)</f>
        <v>0</v>
      </c>
      <c r="AW89" s="4">
        <f>IFERROR(VLOOKUP($A89,Round46[],5,FALSE), 0)</f>
        <v>0</v>
      </c>
      <c r="AX89" s="4">
        <f>IFERROR(VLOOKUP($A89,Round47[],5,FALSE), 0)</f>
        <v>0</v>
      </c>
      <c r="AY89" s="4">
        <f>IFERROR(VLOOKUP($A89,Round48[],5,FALSE), 0)</f>
        <v>0</v>
      </c>
      <c r="AZ89" s="4">
        <f>IFERROR(VLOOKUP($A89,Round49[],5,FALSE), 0)</f>
        <v>0</v>
      </c>
      <c r="BA89" s="4">
        <f>IFERROR(VLOOKUP($A89,Round50[],5,FALSE), 0)</f>
        <v>0</v>
      </c>
      <c r="BB89" s="4">
        <f>IFERROR(VLOOKUP($A89,Round51[],5,FALSE), 0)</f>
        <v>0</v>
      </c>
      <c r="BC89" s="4">
        <f>IFERROR(VLOOKUP($A89,Round52[],5,FALSE), 0)</f>
        <v>0</v>
      </c>
      <c r="BD89" s="4">
        <f>IFERROR(VLOOKUP($A89,Round53[],5,FALSE), 0)</f>
        <v>0</v>
      </c>
      <c r="BE89" s="4">
        <f>IFERROR(VLOOKUP($A89,Round54[],5,FALSE), 0)</f>
        <v>0</v>
      </c>
      <c r="BF89" s="4">
        <f>IFERROR(VLOOKUP($A89,Round55[],5,FALSE), 0)</f>
        <v>0</v>
      </c>
      <c r="BG89" s="4">
        <f>IFERROR(VLOOKUP($A89,Round56[],5,FALSE), 0)</f>
        <v>0</v>
      </c>
      <c r="BH89" s="4">
        <f>IFERROR(VLOOKUP($A89,Round57[],5,FALSE), 0)</f>
        <v>0</v>
      </c>
      <c r="BI89" s="4">
        <f>IFERROR(VLOOKUP($A89,Round58[],5,FALSE), 0)</f>
        <v>0</v>
      </c>
      <c r="BJ89" s="4">
        <f>IFERROR(VLOOKUP($A89,Round59[],5,FALSE), 0)</f>
        <v>0</v>
      </c>
      <c r="BK89" s="4">
        <f>IFERROR(VLOOKUP($A89,Round60[],5,FALSE), 0)</f>
        <v>0</v>
      </c>
    </row>
    <row r="90" spans="1:63" ht="22.5" x14ac:dyDescent="0.25">
      <c r="A90" s="1">
        <v>19186</v>
      </c>
      <c r="B90" s="5" t="s">
        <v>117</v>
      </c>
      <c r="C90" s="7">
        <f xml:space="preserve"> SUM(TotalPoints[[#This Row],[دور 1]:[دور 60]])</f>
        <v>1</v>
      </c>
      <c r="D90" s="4">
        <f>IFERROR(VLOOKUP($A90,Round01[],5,FALSE), 0)</f>
        <v>1</v>
      </c>
      <c r="E90" s="4">
        <f>IFERROR(VLOOKUP($A90,Round02[],5,FALSE), 0)</f>
        <v>0</v>
      </c>
      <c r="F90" s="4">
        <f>IFERROR(VLOOKUP($A90,Round03[],5,FALSE), 0)</f>
        <v>0</v>
      </c>
      <c r="G90" s="4">
        <f>IFERROR(VLOOKUP($A90,Round04[],5,FALSE), 0)</f>
        <v>0</v>
      </c>
      <c r="H90" s="4">
        <f>IFERROR(VLOOKUP($A90,Round05[],5,FALSE), 0)</f>
        <v>0</v>
      </c>
      <c r="I90" s="4">
        <f>IFERROR(VLOOKUP($A90,Round06[],5,FALSE), 0)</f>
        <v>0</v>
      </c>
      <c r="J90" s="1">
        <f>IFERROR(VLOOKUP($A90,Round07[],5,FALSE), 0)</f>
        <v>0</v>
      </c>
      <c r="K90" s="1">
        <f>IFERROR(VLOOKUP($A90,Round08[],5,FALSE), 0)</f>
        <v>0</v>
      </c>
      <c r="L90" s="1">
        <f>IFERROR(VLOOKUP($A90,Round09[],5,FALSE), 0)</f>
        <v>0</v>
      </c>
      <c r="M90" s="1">
        <f>IFERROR(VLOOKUP($A90,Round10[],5,FALSE), 0)</f>
        <v>0</v>
      </c>
      <c r="N90" s="1">
        <f>IFERROR(VLOOKUP($A90,Round11[],5,FALSE), 0)</f>
        <v>0</v>
      </c>
      <c r="O90" s="1">
        <f>IFERROR(VLOOKUP($A90,Round12[],5,FALSE), 0)</f>
        <v>0</v>
      </c>
      <c r="P90" s="1">
        <f>IFERROR(VLOOKUP($A90,Round13[],5,FALSE), 0)</f>
        <v>0</v>
      </c>
      <c r="Q90" s="1">
        <f>IFERROR(VLOOKUP($A90,Round14[],5,FALSE), 0)</f>
        <v>0</v>
      </c>
      <c r="R90" s="1">
        <f>IFERROR(VLOOKUP($A90,Round15[],5,FALSE), 0)</f>
        <v>0</v>
      </c>
      <c r="S90" s="1">
        <f>IFERROR(VLOOKUP($A90,Round16[],5,FALSE), 0)</f>
        <v>0</v>
      </c>
      <c r="T90" s="1">
        <f>IFERROR(VLOOKUP($A90,Round17[],5,FALSE), 0)</f>
        <v>0</v>
      </c>
      <c r="U90" s="1">
        <f>IFERROR(VLOOKUP($A90,Round18[],5,FALSE), 0)</f>
        <v>0</v>
      </c>
      <c r="V90" s="1">
        <f>IFERROR(VLOOKUP($A90,Round19[],5,FALSE), 0)</f>
        <v>0</v>
      </c>
      <c r="W90" s="1">
        <f>IFERROR(VLOOKUP($A90,Round20[],5,FALSE), 0)</f>
        <v>0</v>
      </c>
      <c r="X90" s="1">
        <f>IFERROR(VLOOKUP($A90,Round21[],5,FALSE), 0)</f>
        <v>0</v>
      </c>
      <c r="Y90" s="1">
        <f>IFERROR(VLOOKUP($A90,Round22[],5,FALSE), 0)</f>
        <v>0</v>
      </c>
      <c r="Z90" s="1">
        <f>IFERROR(VLOOKUP($A90,Round23[],5,FALSE), 0)</f>
        <v>0</v>
      </c>
      <c r="AA90" s="1">
        <f>IFERROR(VLOOKUP($A90,Round24[],5,FALSE), 0)</f>
        <v>0</v>
      </c>
      <c r="AB90" s="1">
        <f>IFERROR(VLOOKUP($A90,Round25[],5,FALSE), 0)</f>
        <v>0</v>
      </c>
      <c r="AC90" s="1">
        <f>IFERROR(VLOOKUP($A90,Round26[],5,FALSE), 0)</f>
        <v>0</v>
      </c>
      <c r="AD90" s="1">
        <f>IFERROR(VLOOKUP($A90,Round27[],5,FALSE), 0)</f>
        <v>0</v>
      </c>
      <c r="AE90" s="1">
        <f>IFERROR(VLOOKUP($A90,Round28[],5,FALSE), 0)</f>
        <v>0</v>
      </c>
      <c r="AF90" s="1">
        <f>IFERROR(VLOOKUP($A90,Round29[],5,FALSE), 0)</f>
        <v>0</v>
      </c>
      <c r="AG90" s="1">
        <f>IFERROR(VLOOKUP($A90,Round30[],5,FALSE), 0)</f>
        <v>0</v>
      </c>
      <c r="AH90" s="1">
        <f>IFERROR(VLOOKUP($A90,Round31[],5,FALSE), 0)</f>
        <v>0</v>
      </c>
      <c r="AI90" s="1">
        <f>IFERROR(VLOOKUP($A90,Round32[],5,FALSE), 0)</f>
        <v>0</v>
      </c>
      <c r="AJ90" s="1">
        <f>IFERROR(VLOOKUP($A90,Round33[],5,FALSE), 0)</f>
        <v>0</v>
      </c>
      <c r="AK90" s="1">
        <f>IFERROR(VLOOKUP($A90,Round34[],5,FALSE), 0)</f>
        <v>0</v>
      </c>
      <c r="AL90" s="1">
        <f>IFERROR(VLOOKUP($A90,Round35[],5,FALSE), 0)</f>
        <v>0</v>
      </c>
      <c r="AM90" s="1">
        <f>IFERROR(VLOOKUP($A90,Round36[],5,FALSE), 0)</f>
        <v>0</v>
      </c>
      <c r="AN90" s="1">
        <f>IFERROR(VLOOKUP($A90,Round37[],5,FALSE), 0)</f>
        <v>0</v>
      </c>
      <c r="AO90" s="1">
        <f>IFERROR(VLOOKUP($A90,Round38[],5,FALSE), 0)</f>
        <v>0</v>
      </c>
      <c r="AP90" s="1">
        <f>IFERROR(VLOOKUP($A90,Round39[],5,FALSE), 0)</f>
        <v>0</v>
      </c>
      <c r="AQ90" s="1">
        <f>IFERROR(VLOOKUP($A90,Round40[],5,FALSE), 0)</f>
        <v>0</v>
      </c>
      <c r="AR90" s="1">
        <f>IFERROR(VLOOKUP($A90,Round41[],5,FALSE), 0)</f>
        <v>0</v>
      </c>
      <c r="AS90" s="1">
        <f>IFERROR(VLOOKUP($A90,Round42[],5,FALSE), 0)</f>
        <v>0</v>
      </c>
      <c r="AT90" s="1">
        <f>IFERROR(VLOOKUP($A90,Round43[],5,FALSE), 0)</f>
        <v>0</v>
      </c>
      <c r="AU90" s="1">
        <f>IFERROR(VLOOKUP($A90,Round44[],5,FALSE), 0)</f>
        <v>0</v>
      </c>
      <c r="AV90" s="1">
        <f>IFERROR(VLOOKUP($A90,Round45[],5,FALSE), 0)</f>
        <v>0</v>
      </c>
      <c r="AW90" s="1">
        <f>IFERROR(VLOOKUP($A90,Round46[],5,FALSE), 0)</f>
        <v>0</v>
      </c>
      <c r="AX90" s="1">
        <f>IFERROR(VLOOKUP($A90,Round47[],5,FALSE), 0)</f>
        <v>0</v>
      </c>
      <c r="AY90" s="1">
        <f>IFERROR(VLOOKUP($A90,Round48[],5,FALSE), 0)</f>
        <v>0</v>
      </c>
      <c r="AZ90" s="1">
        <f>IFERROR(VLOOKUP($A90,Round49[],5,FALSE), 0)</f>
        <v>0</v>
      </c>
      <c r="BA90" s="1">
        <f>IFERROR(VLOOKUP($A90,Round50[],5,FALSE), 0)</f>
        <v>0</v>
      </c>
      <c r="BB90" s="1">
        <f>IFERROR(VLOOKUP($A90,Round51[],5,FALSE), 0)</f>
        <v>0</v>
      </c>
      <c r="BC90" s="1">
        <f>IFERROR(VLOOKUP($A90,Round52[],5,FALSE), 0)</f>
        <v>0</v>
      </c>
      <c r="BD90" s="1">
        <f>IFERROR(VLOOKUP($A90,Round53[],5,FALSE), 0)</f>
        <v>0</v>
      </c>
      <c r="BE90" s="1">
        <f>IFERROR(VLOOKUP($A90,Round54[],5,FALSE), 0)</f>
        <v>0</v>
      </c>
      <c r="BF90" s="1">
        <f>IFERROR(VLOOKUP($A90,Round55[],5,FALSE), 0)</f>
        <v>0</v>
      </c>
      <c r="BG90" s="1">
        <f>IFERROR(VLOOKUP($A90,Round56[],5,FALSE), 0)</f>
        <v>0</v>
      </c>
      <c r="BH90" s="1">
        <f>IFERROR(VLOOKUP($A90,Round57[],5,FALSE), 0)</f>
        <v>0</v>
      </c>
      <c r="BI90" s="1">
        <f>IFERROR(VLOOKUP($A90,Round58[],5,FALSE), 0)</f>
        <v>0</v>
      </c>
      <c r="BJ90" s="1">
        <f>IFERROR(VLOOKUP($A90,Round59[],5,FALSE), 0)</f>
        <v>0</v>
      </c>
      <c r="BK90" s="1">
        <f>IFERROR(VLOOKUP($A90,Round60[],5,FALSE), 0)</f>
        <v>0</v>
      </c>
    </row>
    <row r="91" spans="1:63" ht="22.5" x14ac:dyDescent="0.25">
      <c r="A91" s="1">
        <v>18508</v>
      </c>
      <c r="B91" s="5" t="s">
        <v>82</v>
      </c>
      <c r="C91" s="7">
        <f xml:space="preserve"> SUM(TotalPoints[[#This Row],[دور 1]:[دور 60]])</f>
        <v>1</v>
      </c>
      <c r="D91" s="4">
        <f>IFERROR(VLOOKUP($A91,Round01[],5,FALSE), 0)</f>
        <v>1</v>
      </c>
      <c r="E91" s="4">
        <f>IFERROR(VLOOKUP($A91,Round02[],5,FALSE), 0)</f>
        <v>0</v>
      </c>
      <c r="F91" s="4">
        <f>IFERROR(VLOOKUP($A91,Round03[],5,FALSE), 0)</f>
        <v>0</v>
      </c>
      <c r="G91" s="4">
        <f>IFERROR(VLOOKUP($A91,Round04[],5,FALSE), 0)</f>
        <v>0</v>
      </c>
      <c r="H91" s="4">
        <f>IFERROR(VLOOKUP($A91,Round05[],5,FALSE), 0)</f>
        <v>0</v>
      </c>
      <c r="I91" s="4">
        <f>IFERROR(VLOOKUP($A91,Round06[],5,FALSE), 0)</f>
        <v>0</v>
      </c>
      <c r="J91" s="4">
        <f>IFERROR(VLOOKUP($A91,Round07[],5,FALSE), 0)</f>
        <v>0</v>
      </c>
      <c r="K91" s="4">
        <f>IFERROR(VLOOKUP($A91,Round08[],5,FALSE), 0)</f>
        <v>0</v>
      </c>
      <c r="L91" s="4">
        <f>IFERROR(VLOOKUP($A91,Round09[],5,FALSE), 0)</f>
        <v>0</v>
      </c>
      <c r="M91" s="4">
        <f>IFERROR(VLOOKUP($A91,Round10[],5,FALSE), 0)</f>
        <v>0</v>
      </c>
      <c r="N91" s="4">
        <f>IFERROR(VLOOKUP($A91,Round11[],5,FALSE), 0)</f>
        <v>0</v>
      </c>
      <c r="O91" s="4">
        <f>IFERROR(VLOOKUP($A91,Round12[],5,FALSE), 0)</f>
        <v>0</v>
      </c>
      <c r="P91" s="4">
        <f>IFERROR(VLOOKUP($A91,Round13[],5,FALSE), 0)</f>
        <v>0</v>
      </c>
      <c r="Q91" s="4">
        <f>IFERROR(VLOOKUP($A91,Round14[],5,FALSE), 0)</f>
        <v>0</v>
      </c>
      <c r="R91" s="4">
        <f>IFERROR(VLOOKUP($A91,Round15[],5,FALSE), 0)</f>
        <v>0</v>
      </c>
      <c r="S91" s="4">
        <f>IFERROR(VLOOKUP($A91,Round16[],5,FALSE), 0)</f>
        <v>0</v>
      </c>
      <c r="T91" s="4">
        <f>IFERROR(VLOOKUP($A91,Round17[],5,FALSE), 0)</f>
        <v>0</v>
      </c>
      <c r="U91" s="4">
        <f>IFERROR(VLOOKUP($A91,Round18[],5,FALSE), 0)</f>
        <v>0</v>
      </c>
      <c r="V91" s="4">
        <f>IFERROR(VLOOKUP($A91,Round19[],5,FALSE), 0)</f>
        <v>0</v>
      </c>
      <c r="W91" s="4">
        <f>IFERROR(VLOOKUP($A91,Round20[],5,FALSE), 0)</f>
        <v>0</v>
      </c>
      <c r="X91" s="4">
        <f>IFERROR(VLOOKUP($A91,Round21[],5,FALSE), 0)</f>
        <v>0</v>
      </c>
      <c r="Y91" s="4">
        <f>IFERROR(VLOOKUP($A91,Round22[],5,FALSE), 0)</f>
        <v>0</v>
      </c>
      <c r="Z91" s="4">
        <f>IFERROR(VLOOKUP($A91,Round23[],5,FALSE), 0)</f>
        <v>0</v>
      </c>
      <c r="AA91" s="4">
        <f>IFERROR(VLOOKUP($A91,Round24[],5,FALSE), 0)</f>
        <v>0</v>
      </c>
      <c r="AB91" s="4">
        <f>IFERROR(VLOOKUP($A91,Round25[],5,FALSE), 0)</f>
        <v>0</v>
      </c>
      <c r="AC91" s="4">
        <f>IFERROR(VLOOKUP($A91,Round26[],5,FALSE), 0)</f>
        <v>0</v>
      </c>
      <c r="AD91" s="4">
        <f>IFERROR(VLOOKUP($A91,Round27[],5,FALSE), 0)</f>
        <v>0</v>
      </c>
      <c r="AE91" s="4">
        <f>IFERROR(VLOOKUP($A91,Round28[],5,FALSE), 0)</f>
        <v>0</v>
      </c>
      <c r="AF91" s="4">
        <f>IFERROR(VLOOKUP($A91,Round29[],5,FALSE), 0)</f>
        <v>0</v>
      </c>
      <c r="AG91" s="4">
        <f>IFERROR(VLOOKUP($A91,Round30[],5,FALSE), 0)</f>
        <v>0</v>
      </c>
      <c r="AH91" s="4">
        <f>IFERROR(VLOOKUP($A91,Round31[],5,FALSE), 0)</f>
        <v>0</v>
      </c>
      <c r="AI91" s="4">
        <f>IFERROR(VLOOKUP($A91,Round32[],5,FALSE), 0)</f>
        <v>0</v>
      </c>
      <c r="AJ91" s="4">
        <f>IFERROR(VLOOKUP($A91,Round33[],5,FALSE), 0)</f>
        <v>0</v>
      </c>
      <c r="AK91" s="4">
        <f>IFERROR(VLOOKUP($A91,Round34[],5,FALSE), 0)</f>
        <v>0</v>
      </c>
      <c r="AL91" s="4">
        <f>IFERROR(VLOOKUP($A91,Round35[],5,FALSE), 0)</f>
        <v>0</v>
      </c>
      <c r="AM91" s="4">
        <f>IFERROR(VLOOKUP($A91,Round36[],5,FALSE), 0)</f>
        <v>0</v>
      </c>
      <c r="AN91" s="4">
        <f>IFERROR(VLOOKUP($A91,Round37[],5,FALSE), 0)</f>
        <v>0</v>
      </c>
      <c r="AO91" s="4">
        <f>IFERROR(VLOOKUP($A91,Round38[],5,FALSE), 0)</f>
        <v>0</v>
      </c>
      <c r="AP91" s="4">
        <f>IFERROR(VLOOKUP($A91,Round39[],5,FALSE), 0)</f>
        <v>0</v>
      </c>
      <c r="AQ91" s="4">
        <f>IFERROR(VLOOKUP($A91,Round40[],5,FALSE), 0)</f>
        <v>0</v>
      </c>
      <c r="AR91" s="4">
        <f>IFERROR(VLOOKUP($A91,Round41[],5,FALSE), 0)</f>
        <v>0</v>
      </c>
      <c r="AS91" s="4">
        <f>IFERROR(VLOOKUP($A91,Round42[],5,FALSE), 0)</f>
        <v>0</v>
      </c>
      <c r="AT91" s="4">
        <f>IFERROR(VLOOKUP($A91,Round43[],5,FALSE), 0)</f>
        <v>0</v>
      </c>
      <c r="AU91" s="4">
        <f>IFERROR(VLOOKUP($A91,Round44[],5,FALSE), 0)</f>
        <v>0</v>
      </c>
      <c r="AV91" s="4">
        <f>IFERROR(VLOOKUP($A91,Round45[],5,FALSE), 0)</f>
        <v>0</v>
      </c>
      <c r="AW91" s="4">
        <f>IFERROR(VLOOKUP($A91,Round46[],5,FALSE), 0)</f>
        <v>0</v>
      </c>
      <c r="AX91" s="4">
        <f>IFERROR(VLOOKUP($A91,Round47[],5,FALSE), 0)</f>
        <v>0</v>
      </c>
      <c r="AY91" s="4">
        <f>IFERROR(VLOOKUP($A91,Round48[],5,FALSE), 0)</f>
        <v>0</v>
      </c>
      <c r="AZ91" s="4">
        <f>IFERROR(VLOOKUP($A91,Round49[],5,FALSE), 0)</f>
        <v>0</v>
      </c>
      <c r="BA91" s="4">
        <f>IFERROR(VLOOKUP($A91,Round50[],5,FALSE), 0)</f>
        <v>0</v>
      </c>
      <c r="BB91" s="4">
        <f>IFERROR(VLOOKUP($A91,Round51[],5,FALSE), 0)</f>
        <v>0</v>
      </c>
      <c r="BC91" s="4">
        <f>IFERROR(VLOOKUP($A91,Round52[],5,FALSE), 0)</f>
        <v>0</v>
      </c>
      <c r="BD91" s="4">
        <f>IFERROR(VLOOKUP($A91,Round53[],5,FALSE), 0)</f>
        <v>0</v>
      </c>
      <c r="BE91" s="4">
        <f>IFERROR(VLOOKUP($A91,Round54[],5,FALSE), 0)</f>
        <v>0</v>
      </c>
      <c r="BF91" s="4">
        <f>IFERROR(VLOOKUP($A91,Round55[],5,FALSE), 0)</f>
        <v>0</v>
      </c>
      <c r="BG91" s="4">
        <f>IFERROR(VLOOKUP($A91,Round56[],5,FALSE), 0)</f>
        <v>0</v>
      </c>
      <c r="BH91" s="4">
        <f>IFERROR(VLOOKUP($A91,Round57[],5,FALSE), 0)</f>
        <v>0</v>
      </c>
      <c r="BI91" s="4">
        <f>IFERROR(VLOOKUP($A91,Round58[],5,FALSE), 0)</f>
        <v>0</v>
      </c>
      <c r="BJ91" s="4">
        <f>IFERROR(VLOOKUP($A91,Round59[],5,FALSE), 0)</f>
        <v>0</v>
      </c>
      <c r="BK91" s="4">
        <f>IFERROR(VLOOKUP($A91,Round60[],5,FALSE), 0)</f>
        <v>0</v>
      </c>
    </row>
    <row r="92" spans="1:63" ht="22.5" x14ac:dyDescent="0.25">
      <c r="A92" s="1">
        <v>12882</v>
      </c>
      <c r="B92" s="5" t="s">
        <v>114</v>
      </c>
      <c r="C92" s="7">
        <f xml:space="preserve"> SUM(TotalPoints[[#This Row],[دور 1]:[دور 60]])</f>
        <v>1</v>
      </c>
      <c r="D92" s="4">
        <f>IFERROR(VLOOKUP($A92,Round01[],5,FALSE), 0)</f>
        <v>1</v>
      </c>
      <c r="E92" s="4">
        <f>IFERROR(VLOOKUP($A92,Round02[],5,FALSE), 0)</f>
        <v>0</v>
      </c>
      <c r="F92" s="4">
        <f>IFERROR(VLOOKUP($A92,Round03[],5,FALSE), 0)</f>
        <v>0</v>
      </c>
      <c r="G92" s="4">
        <f>IFERROR(VLOOKUP($A92,Round04[],5,FALSE), 0)</f>
        <v>0</v>
      </c>
      <c r="H92" s="4">
        <f>IFERROR(VLOOKUP($A92,Round05[],5,FALSE), 0)</f>
        <v>0</v>
      </c>
      <c r="I92" s="4">
        <f>IFERROR(VLOOKUP($A92,Round06[],5,FALSE), 0)</f>
        <v>0</v>
      </c>
      <c r="J92" s="1">
        <f>IFERROR(VLOOKUP($A92,Round07[],5,FALSE), 0)</f>
        <v>0</v>
      </c>
      <c r="K92" s="1">
        <f>IFERROR(VLOOKUP($A92,Round08[],5,FALSE), 0)</f>
        <v>0</v>
      </c>
      <c r="L92" s="1">
        <f>IFERROR(VLOOKUP($A92,Round09[],5,FALSE), 0)</f>
        <v>0</v>
      </c>
      <c r="M92" s="1">
        <f>IFERROR(VLOOKUP($A92,Round10[],5,FALSE), 0)</f>
        <v>0</v>
      </c>
      <c r="N92" s="1">
        <f>IFERROR(VLOOKUP($A92,Round11[],5,FALSE), 0)</f>
        <v>0</v>
      </c>
      <c r="O92" s="1">
        <f>IFERROR(VLOOKUP($A92,Round12[],5,FALSE), 0)</f>
        <v>0</v>
      </c>
      <c r="P92" s="1">
        <f>IFERROR(VLOOKUP($A92,Round13[],5,FALSE), 0)</f>
        <v>0</v>
      </c>
      <c r="Q92" s="1">
        <f>IFERROR(VLOOKUP($A92,Round14[],5,FALSE), 0)</f>
        <v>0</v>
      </c>
      <c r="R92" s="1">
        <f>IFERROR(VLOOKUP($A92,Round15[],5,FALSE), 0)</f>
        <v>0</v>
      </c>
      <c r="S92" s="1">
        <f>IFERROR(VLOOKUP($A92,Round16[],5,FALSE), 0)</f>
        <v>0</v>
      </c>
      <c r="T92" s="1">
        <f>IFERROR(VLOOKUP($A92,Round17[],5,FALSE), 0)</f>
        <v>0</v>
      </c>
      <c r="U92" s="1">
        <f>IFERROR(VLOOKUP($A92,Round18[],5,FALSE), 0)</f>
        <v>0</v>
      </c>
      <c r="V92" s="1">
        <f>IFERROR(VLOOKUP($A92,Round19[],5,FALSE), 0)</f>
        <v>0</v>
      </c>
      <c r="W92" s="1">
        <f>IFERROR(VLOOKUP($A92,Round20[],5,FALSE), 0)</f>
        <v>0</v>
      </c>
      <c r="X92" s="1">
        <f>IFERROR(VLOOKUP($A92,Round21[],5,FALSE), 0)</f>
        <v>0</v>
      </c>
      <c r="Y92" s="1">
        <f>IFERROR(VLOOKUP($A92,Round22[],5,FALSE), 0)</f>
        <v>0</v>
      </c>
      <c r="Z92" s="1">
        <f>IFERROR(VLOOKUP($A92,Round23[],5,FALSE), 0)</f>
        <v>0</v>
      </c>
      <c r="AA92" s="1">
        <f>IFERROR(VLOOKUP($A92,Round24[],5,FALSE), 0)</f>
        <v>0</v>
      </c>
      <c r="AB92" s="1">
        <f>IFERROR(VLOOKUP($A92,Round25[],5,FALSE), 0)</f>
        <v>0</v>
      </c>
      <c r="AC92" s="1">
        <f>IFERROR(VLOOKUP($A92,Round26[],5,FALSE), 0)</f>
        <v>0</v>
      </c>
      <c r="AD92" s="1">
        <f>IFERROR(VLOOKUP($A92,Round27[],5,FALSE), 0)</f>
        <v>0</v>
      </c>
      <c r="AE92" s="1">
        <f>IFERROR(VLOOKUP($A92,Round28[],5,FALSE), 0)</f>
        <v>0</v>
      </c>
      <c r="AF92" s="1">
        <f>IFERROR(VLOOKUP($A92,Round29[],5,FALSE), 0)</f>
        <v>0</v>
      </c>
      <c r="AG92" s="1">
        <f>IFERROR(VLOOKUP($A92,Round30[],5,FALSE), 0)</f>
        <v>0</v>
      </c>
      <c r="AH92" s="1">
        <f>IFERROR(VLOOKUP($A92,Round31[],5,FALSE), 0)</f>
        <v>0</v>
      </c>
      <c r="AI92" s="1">
        <f>IFERROR(VLOOKUP($A92,Round32[],5,FALSE), 0)</f>
        <v>0</v>
      </c>
      <c r="AJ92" s="1">
        <f>IFERROR(VLOOKUP($A92,Round33[],5,FALSE), 0)</f>
        <v>0</v>
      </c>
      <c r="AK92" s="1">
        <f>IFERROR(VLOOKUP($A92,Round34[],5,FALSE), 0)</f>
        <v>0</v>
      </c>
      <c r="AL92" s="1">
        <f>IFERROR(VLOOKUP($A92,Round35[],5,FALSE), 0)</f>
        <v>0</v>
      </c>
      <c r="AM92" s="1">
        <f>IFERROR(VLOOKUP($A92,Round36[],5,FALSE), 0)</f>
        <v>0</v>
      </c>
      <c r="AN92" s="1">
        <f>IFERROR(VLOOKUP($A92,Round37[],5,FALSE), 0)</f>
        <v>0</v>
      </c>
      <c r="AO92" s="1">
        <f>IFERROR(VLOOKUP($A92,Round38[],5,FALSE), 0)</f>
        <v>0</v>
      </c>
      <c r="AP92" s="1">
        <f>IFERROR(VLOOKUP($A92,Round39[],5,FALSE), 0)</f>
        <v>0</v>
      </c>
      <c r="AQ92" s="1">
        <f>IFERROR(VLOOKUP($A92,Round40[],5,FALSE), 0)</f>
        <v>0</v>
      </c>
      <c r="AR92" s="1">
        <f>IFERROR(VLOOKUP($A92,Round41[],5,FALSE), 0)</f>
        <v>0</v>
      </c>
      <c r="AS92" s="1">
        <f>IFERROR(VLOOKUP($A92,Round42[],5,FALSE), 0)</f>
        <v>0</v>
      </c>
      <c r="AT92" s="1">
        <f>IFERROR(VLOOKUP($A92,Round43[],5,FALSE), 0)</f>
        <v>0</v>
      </c>
      <c r="AU92" s="1">
        <f>IFERROR(VLOOKUP($A92,Round44[],5,FALSE), 0)</f>
        <v>0</v>
      </c>
      <c r="AV92" s="1">
        <f>IFERROR(VLOOKUP($A92,Round45[],5,FALSE), 0)</f>
        <v>0</v>
      </c>
      <c r="AW92" s="1">
        <f>IFERROR(VLOOKUP($A92,Round46[],5,FALSE), 0)</f>
        <v>0</v>
      </c>
      <c r="AX92" s="1">
        <f>IFERROR(VLOOKUP($A92,Round47[],5,FALSE), 0)</f>
        <v>0</v>
      </c>
      <c r="AY92" s="1">
        <f>IFERROR(VLOOKUP($A92,Round48[],5,FALSE), 0)</f>
        <v>0</v>
      </c>
      <c r="AZ92" s="1">
        <f>IFERROR(VLOOKUP($A92,Round49[],5,FALSE), 0)</f>
        <v>0</v>
      </c>
      <c r="BA92" s="1">
        <f>IFERROR(VLOOKUP($A92,Round50[],5,FALSE), 0)</f>
        <v>0</v>
      </c>
      <c r="BB92" s="1">
        <f>IFERROR(VLOOKUP($A92,Round51[],5,FALSE), 0)</f>
        <v>0</v>
      </c>
      <c r="BC92" s="1">
        <f>IFERROR(VLOOKUP($A92,Round52[],5,FALSE), 0)</f>
        <v>0</v>
      </c>
      <c r="BD92" s="1">
        <f>IFERROR(VLOOKUP($A92,Round53[],5,FALSE), 0)</f>
        <v>0</v>
      </c>
      <c r="BE92" s="1">
        <f>IFERROR(VLOOKUP($A92,Round54[],5,FALSE), 0)</f>
        <v>0</v>
      </c>
      <c r="BF92" s="1">
        <f>IFERROR(VLOOKUP($A92,Round55[],5,FALSE), 0)</f>
        <v>0</v>
      </c>
      <c r="BG92" s="1">
        <f>IFERROR(VLOOKUP($A92,Round56[],5,FALSE), 0)</f>
        <v>0</v>
      </c>
      <c r="BH92" s="1">
        <f>IFERROR(VLOOKUP($A92,Round57[],5,FALSE), 0)</f>
        <v>0</v>
      </c>
      <c r="BI92" s="1">
        <f>IFERROR(VLOOKUP($A92,Round58[],5,FALSE), 0)</f>
        <v>0</v>
      </c>
      <c r="BJ92" s="1">
        <f>IFERROR(VLOOKUP($A92,Round59[],5,FALSE), 0)</f>
        <v>0</v>
      </c>
      <c r="BK92" s="1">
        <f>IFERROR(VLOOKUP($A92,Round60[],5,FALSE), 0)</f>
        <v>0</v>
      </c>
    </row>
    <row r="93" spans="1:63" ht="22.5" x14ac:dyDescent="0.25">
      <c r="A93" s="1">
        <v>11605</v>
      </c>
      <c r="B93" s="5" t="s">
        <v>95</v>
      </c>
      <c r="C93" s="7">
        <f xml:space="preserve"> SUM(TotalPoints[[#This Row],[دور 1]:[دور 60]])</f>
        <v>1</v>
      </c>
      <c r="D93" s="4">
        <f>IFERROR(VLOOKUP($A93,Round01[],5,FALSE), 0)</f>
        <v>1</v>
      </c>
      <c r="E93" s="4">
        <f>IFERROR(VLOOKUP($A93,Round02[],5,FALSE), 0)</f>
        <v>0</v>
      </c>
      <c r="F93" s="4">
        <f>IFERROR(VLOOKUP($A93,Round03[],5,FALSE), 0)</f>
        <v>0</v>
      </c>
      <c r="G93" s="4">
        <f>IFERROR(VLOOKUP($A93,Round04[],5,FALSE), 0)</f>
        <v>0</v>
      </c>
      <c r="H93" s="4">
        <f>IFERROR(VLOOKUP($A93,Round05[],5,FALSE), 0)</f>
        <v>0</v>
      </c>
      <c r="I93" s="4">
        <f>IFERROR(VLOOKUP($A93,Round06[],5,FALSE), 0)</f>
        <v>0</v>
      </c>
      <c r="J93" s="4">
        <f>IFERROR(VLOOKUP($A93,Round07[],5,FALSE), 0)</f>
        <v>0</v>
      </c>
      <c r="K93" s="4">
        <f>IFERROR(VLOOKUP($A93,Round08[],5,FALSE), 0)</f>
        <v>0</v>
      </c>
      <c r="L93" s="4">
        <f>IFERROR(VLOOKUP($A93,Round09[],5,FALSE), 0)</f>
        <v>0</v>
      </c>
      <c r="M93" s="4">
        <f>IFERROR(VLOOKUP($A93,Round10[],5,FALSE), 0)</f>
        <v>0</v>
      </c>
      <c r="N93" s="4">
        <f>IFERROR(VLOOKUP($A93,Round11[],5,FALSE), 0)</f>
        <v>0</v>
      </c>
      <c r="O93" s="4">
        <f>IFERROR(VLOOKUP($A93,Round12[],5,FALSE), 0)</f>
        <v>0</v>
      </c>
      <c r="P93" s="4">
        <f>IFERROR(VLOOKUP($A93,Round13[],5,FALSE), 0)</f>
        <v>0</v>
      </c>
      <c r="Q93" s="4">
        <f>IFERROR(VLOOKUP($A93,Round14[],5,FALSE), 0)</f>
        <v>0</v>
      </c>
      <c r="R93" s="4">
        <f>IFERROR(VLOOKUP($A93,Round15[],5,FALSE), 0)</f>
        <v>0</v>
      </c>
      <c r="S93" s="4">
        <f>IFERROR(VLOOKUP($A93,Round16[],5,FALSE), 0)</f>
        <v>0</v>
      </c>
      <c r="T93" s="4">
        <f>IFERROR(VLOOKUP($A93,Round17[],5,FALSE), 0)</f>
        <v>0</v>
      </c>
      <c r="U93" s="4">
        <f>IFERROR(VLOOKUP($A93,Round18[],5,FALSE), 0)</f>
        <v>0</v>
      </c>
      <c r="V93" s="4">
        <f>IFERROR(VLOOKUP($A93,Round19[],5,FALSE), 0)</f>
        <v>0</v>
      </c>
      <c r="W93" s="4">
        <f>IFERROR(VLOOKUP($A93,Round20[],5,FALSE), 0)</f>
        <v>0</v>
      </c>
      <c r="X93" s="4">
        <f>IFERROR(VLOOKUP($A93,Round21[],5,FALSE), 0)</f>
        <v>0</v>
      </c>
      <c r="Y93" s="4">
        <f>IFERROR(VLOOKUP($A93,Round22[],5,FALSE), 0)</f>
        <v>0</v>
      </c>
      <c r="Z93" s="4">
        <f>IFERROR(VLOOKUP($A93,Round23[],5,FALSE), 0)</f>
        <v>0</v>
      </c>
      <c r="AA93" s="4">
        <f>IFERROR(VLOOKUP($A93,Round24[],5,FALSE), 0)</f>
        <v>0</v>
      </c>
      <c r="AB93" s="4">
        <f>IFERROR(VLOOKUP($A93,Round25[],5,FALSE), 0)</f>
        <v>0</v>
      </c>
      <c r="AC93" s="4">
        <f>IFERROR(VLOOKUP($A93,Round26[],5,FALSE), 0)</f>
        <v>0</v>
      </c>
      <c r="AD93" s="4">
        <f>IFERROR(VLOOKUP($A93,Round27[],5,FALSE), 0)</f>
        <v>0</v>
      </c>
      <c r="AE93" s="4">
        <f>IFERROR(VLOOKUP($A93,Round28[],5,FALSE), 0)</f>
        <v>0</v>
      </c>
      <c r="AF93" s="4">
        <f>IFERROR(VLOOKUP($A93,Round29[],5,FALSE), 0)</f>
        <v>0</v>
      </c>
      <c r="AG93" s="4">
        <f>IFERROR(VLOOKUP($A93,Round30[],5,FALSE), 0)</f>
        <v>0</v>
      </c>
      <c r="AH93" s="4">
        <f>IFERROR(VLOOKUP($A93,Round31[],5,FALSE), 0)</f>
        <v>0</v>
      </c>
      <c r="AI93" s="4">
        <f>IFERROR(VLOOKUP($A93,Round32[],5,FALSE), 0)</f>
        <v>0</v>
      </c>
      <c r="AJ93" s="4">
        <f>IFERROR(VLOOKUP($A93,Round33[],5,FALSE), 0)</f>
        <v>0</v>
      </c>
      <c r="AK93" s="4">
        <f>IFERROR(VLOOKUP($A93,Round34[],5,FALSE), 0)</f>
        <v>0</v>
      </c>
      <c r="AL93" s="4">
        <f>IFERROR(VLOOKUP($A93,Round35[],5,FALSE), 0)</f>
        <v>0</v>
      </c>
      <c r="AM93" s="4">
        <f>IFERROR(VLOOKUP($A93,Round36[],5,FALSE), 0)</f>
        <v>0</v>
      </c>
      <c r="AN93" s="4">
        <f>IFERROR(VLOOKUP($A93,Round37[],5,FALSE), 0)</f>
        <v>0</v>
      </c>
      <c r="AO93" s="4">
        <f>IFERROR(VLOOKUP($A93,Round38[],5,FALSE), 0)</f>
        <v>0</v>
      </c>
      <c r="AP93" s="4">
        <f>IFERROR(VLOOKUP($A93,Round39[],5,FALSE), 0)</f>
        <v>0</v>
      </c>
      <c r="AQ93" s="4">
        <f>IFERROR(VLOOKUP($A93,Round40[],5,FALSE), 0)</f>
        <v>0</v>
      </c>
      <c r="AR93" s="4">
        <f>IFERROR(VLOOKUP($A93,Round41[],5,FALSE), 0)</f>
        <v>0</v>
      </c>
      <c r="AS93" s="4">
        <f>IFERROR(VLOOKUP($A93,Round42[],5,FALSE), 0)</f>
        <v>0</v>
      </c>
      <c r="AT93" s="4">
        <f>IFERROR(VLOOKUP($A93,Round43[],5,FALSE), 0)</f>
        <v>0</v>
      </c>
      <c r="AU93" s="4">
        <f>IFERROR(VLOOKUP($A93,Round44[],5,FALSE), 0)</f>
        <v>0</v>
      </c>
      <c r="AV93" s="4">
        <f>IFERROR(VLOOKUP($A93,Round45[],5,FALSE), 0)</f>
        <v>0</v>
      </c>
      <c r="AW93" s="4">
        <f>IFERROR(VLOOKUP($A93,Round46[],5,FALSE), 0)</f>
        <v>0</v>
      </c>
      <c r="AX93" s="4">
        <f>IFERROR(VLOOKUP($A93,Round47[],5,FALSE), 0)</f>
        <v>0</v>
      </c>
      <c r="AY93" s="4">
        <f>IFERROR(VLOOKUP($A93,Round48[],5,FALSE), 0)</f>
        <v>0</v>
      </c>
      <c r="AZ93" s="4">
        <f>IFERROR(VLOOKUP($A93,Round49[],5,FALSE), 0)</f>
        <v>0</v>
      </c>
      <c r="BA93" s="4">
        <f>IFERROR(VLOOKUP($A93,Round50[],5,FALSE), 0)</f>
        <v>0</v>
      </c>
      <c r="BB93" s="4">
        <f>IFERROR(VLOOKUP($A93,Round51[],5,FALSE), 0)</f>
        <v>0</v>
      </c>
      <c r="BC93" s="4">
        <f>IFERROR(VLOOKUP($A93,Round52[],5,FALSE), 0)</f>
        <v>0</v>
      </c>
      <c r="BD93" s="4">
        <f>IFERROR(VLOOKUP($A93,Round53[],5,FALSE), 0)</f>
        <v>0</v>
      </c>
      <c r="BE93" s="4">
        <f>IFERROR(VLOOKUP($A93,Round54[],5,FALSE), 0)</f>
        <v>0</v>
      </c>
      <c r="BF93" s="4">
        <f>IFERROR(VLOOKUP($A93,Round55[],5,FALSE), 0)</f>
        <v>0</v>
      </c>
      <c r="BG93" s="4">
        <f>IFERROR(VLOOKUP($A93,Round56[],5,FALSE), 0)</f>
        <v>0</v>
      </c>
      <c r="BH93" s="4">
        <f>IFERROR(VLOOKUP($A93,Round57[],5,FALSE), 0)</f>
        <v>0</v>
      </c>
      <c r="BI93" s="4">
        <f>IFERROR(VLOOKUP($A93,Round58[],5,FALSE), 0)</f>
        <v>0</v>
      </c>
      <c r="BJ93" s="4">
        <f>IFERROR(VLOOKUP($A93,Round59[],5,FALSE), 0)</f>
        <v>0</v>
      </c>
      <c r="BK93" s="4">
        <f>IFERROR(VLOOKUP($A93,Round60[],5,FALSE), 0)</f>
        <v>0</v>
      </c>
    </row>
    <row r="94" spans="1:63" ht="22.5" x14ac:dyDescent="0.25">
      <c r="A94" s="1">
        <v>2</v>
      </c>
      <c r="B94" s="2" t="s">
        <v>6</v>
      </c>
      <c r="C94" s="6">
        <f xml:space="preserve"> SUM(TotalPoints[[#This Row],[دور 1]:[دور 60]])</f>
        <v>1</v>
      </c>
      <c r="D94" s="1">
        <f>IFERROR(VLOOKUP($A94,Round01[],5,FALSE), 0)</f>
        <v>1</v>
      </c>
      <c r="E94" s="1">
        <f>IFERROR(VLOOKUP($A94,Round02[],5,FALSE), 0)</f>
        <v>0</v>
      </c>
      <c r="F94" s="1">
        <f>IFERROR(VLOOKUP($A94,Round03[],5,FALSE), 0)</f>
        <v>0</v>
      </c>
      <c r="G94" s="1">
        <f>IFERROR(VLOOKUP($A94,Round04[],5,FALSE), 0)</f>
        <v>0</v>
      </c>
      <c r="H94" s="1">
        <f>IFERROR(VLOOKUP($A94,Round05[],5,FALSE), 0)</f>
        <v>0</v>
      </c>
      <c r="I94" s="4">
        <f>IFERROR(VLOOKUP($A94,Round06[],5,FALSE), 0)</f>
        <v>0</v>
      </c>
      <c r="J94" s="1">
        <f>IFERROR(VLOOKUP($A94,Round07[],5,FALSE), 0)</f>
        <v>0</v>
      </c>
      <c r="K94" s="1">
        <f>IFERROR(VLOOKUP($A94,Round08[],5,FALSE), 0)</f>
        <v>0</v>
      </c>
      <c r="L94" s="1">
        <f>IFERROR(VLOOKUP($A94,Round09[],5,FALSE), 0)</f>
        <v>0</v>
      </c>
      <c r="M94" s="1">
        <f>IFERROR(VLOOKUP($A94,Round10[],5,FALSE), 0)</f>
        <v>0</v>
      </c>
      <c r="N94" s="1">
        <f>IFERROR(VLOOKUP($A94,Round11[],5,FALSE), 0)</f>
        <v>0</v>
      </c>
      <c r="O94" s="1">
        <f>IFERROR(VLOOKUP($A94,Round12[],5,FALSE), 0)</f>
        <v>0</v>
      </c>
      <c r="P94" s="1">
        <f>IFERROR(VLOOKUP($A94,Round13[],5,FALSE), 0)</f>
        <v>0</v>
      </c>
      <c r="Q94" s="1">
        <f>IFERROR(VLOOKUP($A94,Round14[],5,FALSE), 0)</f>
        <v>0</v>
      </c>
      <c r="R94" s="1">
        <f>IFERROR(VLOOKUP($A94,Round15[],5,FALSE), 0)</f>
        <v>0</v>
      </c>
      <c r="S94" s="1">
        <f>IFERROR(VLOOKUP($A94,Round16[],5,FALSE), 0)</f>
        <v>0</v>
      </c>
      <c r="T94" s="1">
        <f>IFERROR(VLOOKUP($A94,Round17[],5,FALSE), 0)</f>
        <v>0</v>
      </c>
      <c r="U94" s="1">
        <f>IFERROR(VLOOKUP($A94,Round18[],5,FALSE), 0)</f>
        <v>0</v>
      </c>
      <c r="V94" s="1">
        <f>IFERROR(VLOOKUP($A94,Round19[],5,FALSE), 0)</f>
        <v>0</v>
      </c>
      <c r="W94" s="1">
        <f>IFERROR(VLOOKUP($A94,Round20[],5,FALSE), 0)</f>
        <v>0</v>
      </c>
      <c r="X94" s="1">
        <f>IFERROR(VLOOKUP($A94,Round21[],5,FALSE), 0)</f>
        <v>0</v>
      </c>
      <c r="Y94" s="1">
        <f>IFERROR(VLOOKUP($A94,Round22[],5,FALSE), 0)</f>
        <v>0</v>
      </c>
      <c r="Z94" s="1">
        <f>IFERROR(VLOOKUP($A94,Round23[],5,FALSE), 0)</f>
        <v>0</v>
      </c>
      <c r="AA94" s="1">
        <f>IFERROR(VLOOKUP($A94,Round24[],5,FALSE), 0)</f>
        <v>0</v>
      </c>
      <c r="AB94" s="1">
        <f>IFERROR(VLOOKUP($A94,Round25[],5,FALSE), 0)</f>
        <v>0</v>
      </c>
      <c r="AC94" s="1">
        <f>IFERROR(VLOOKUP($A94,Round26[],5,FALSE), 0)</f>
        <v>0</v>
      </c>
      <c r="AD94" s="1">
        <f>IFERROR(VLOOKUP($A94,Round27[],5,FALSE), 0)</f>
        <v>0</v>
      </c>
      <c r="AE94" s="1">
        <f>IFERROR(VLOOKUP($A94,Round28[],5,FALSE), 0)</f>
        <v>0</v>
      </c>
      <c r="AF94" s="1">
        <f>IFERROR(VLOOKUP($A94,Round29[],5,FALSE), 0)</f>
        <v>0</v>
      </c>
      <c r="AG94" s="1">
        <f>IFERROR(VLOOKUP($A94,Round30[],5,FALSE), 0)</f>
        <v>0</v>
      </c>
      <c r="AH94" s="1">
        <f>IFERROR(VLOOKUP($A94,Round31[],5,FALSE), 0)</f>
        <v>0</v>
      </c>
      <c r="AI94" s="1">
        <f>IFERROR(VLOOKUP($A94,Round32[],5,FALSE), 0)</f>
        <v>0</v>
      </c>
      <c r="AJ94" s="1">
        <f>IFERROR(VLOOKUP($A94,Round33[],5,FALSE), 0)</f>
        <v>0</v>
      </c>
      <c r="AK94" s="1">
        <f>IFERROR(VLOOKUP($A94,Round34[],5,FALSE), 0)</f>
        <v>0</v>
      </c>
      <c r="AL94" s="1">
        <f>IFERROR(VLOOKUP($A94,Round35[],5,FALSE), 0)</f>
        <v>0</v>
      </c>
      <c r="AM94" s="1">
        <f>IFERROR(VLOOKUP($A94,Round36[],5,FALSE), 0)</f>
        <v>0</v>
      </c>
      <c r="AN94" s="1">
        <f>IFERROR(VLOOKUP($A94,Round37[],5,FALSE), 0)</f>
        <v>0</v>
      </c>
      <c r="AO94" s="1">
        <f>IFERROR(VLOOKUP($A94,Round38[],5,FALSE), 0)</f>
        <v>0</v>
      </c>
      <c r="AP94" s="1">
        <f>IFERROR(VLOOKUP($A94,Round39[],5,FALSE), 0)</f>
        <v>0</v>
      </c>
      <c r="AQ94" s="1">
        <f>IFERROR(VLOOKUP($A94,Round40[],5,FALSE), 0)</f>
        <v>0</v>
      </c>
      <c r="AR94" s="1">
        <f>IFERROR(VLOOKUP($A94,Round41[],5,FALSE), 0)</f>
        <v>0</v>
      </c>
      <c r="AS94" s="1">
        <f>IFERROR(VLOOKUP($A94,Round42[],5,FALSE), 0)</f>
        <v>0</v>
      </c>
      <c r="AT94" s="1">
        <f>IFERROR(VLOOKUP($A94,Round43[],5,FALSE), 0)</f>
        <v>0</v>
      </c>
      <c r="AU94" s="1">
        <f>IFERROR(VLOOKUP($A94,Round44[],5,FALSE), 0)</f>
        <v>0</v>
      </c>
      <c r="AV94" s="1">
        <f>IFERROR(VLOOKUP($A94,Round45[],5,FALSE), 0)</f>
        <v>0</v>
      </c>
      <c r="AW94" s="1">
        <f>IFERROR(VLOOKUP($A94,Round46[],5,FALSE), 0)</f>
        <v>0</v>
      </c>
      <c r="AX94" s="1">
        <f>IFERROR(VLOOKUP($A94,Round47[],5,FALSE), 0)</f>
        <v>0</v>
      </c>
      <c r="AY94" s="1">
        <f>IFERROR(VLOOKUP($A94,Round48[],5,FALSE), 0)</f>
        <v>0</v>
      </c>
      <c r="AZ94" s="1">
        <f>IFERROR(VLOOKUP($A94,Round49[],5,FALSE), 0)</f>
        <v>0</v>
      </c>
      <c r="BA94" s="1">
        <f>IFERROR(VLOOKUP($A94,Round50[],5,FALSE), 0)</f>
        <v>0</v>
      </c>
      <c r="BB94" s="1">
        <f>IFERROR(VLOOKUP($A94,Round51[],5,FALSE), 0)</f>
        <v>0</v>
      </c>
      <c r="BC94" s="1">
        <f>IFERROR(VLOOKUP($A94,Round52[],5,FALSE), 0)</f>
        <v>0</v>
      </c>
      <c r="BD94" s="1">
        <f>IFERROR(VLOOKUP($A94,Round53[],5,FALSE), 0)</f>
        <v>0</v>
      </c>
      <c r="BE94" s="1">
        <f>IFERROR(VLOOKUP($A94,Round54[],5,FALSE), 0)</f>
        <v>0</v>
      </c>
      <c r="BF94" s="1">
        <f>IFERROR(VLOOKUP($A94,Round55[],5,FALSE), 0)</f>
        <v>0</v>
      </c>
      <c r="BG94" s="1">
        <f>IFERROR(VLOOKUP($A94,Round56[],5,FALSE), 0)</f>
        <v>0</v>
      </c>
      <c r="BH94" s="1">
        <f>IFERROR(VLOOKUP($A94,Round57[],5,FALSE), 0)</f>
        <v>0</v>
      </c>
      <c r="BI94" s="1">
        <f>IFERROR(VLOOKUP($A94,Round58[],5,FALSE), 0)</f>
        <v>0</v>
      </c>
      <c r="BJ94" s="1">
        <f>IFERROR(VLOOKUP($A94,Round59[],5,FALSE), 0)</f>
        <v>0</v>
      </c>
      <c r="BK94" s="1">
        <f>IFERROR(VLOOKUP($A94,Round60[],5,FALSE), 0)</f>
        <v>0</v>
      </c>
    </row>
    <row r="95" spans="1:63" ht="22.5" x14ac:dyDescent="0.25">
      <c r="A95" s="1">
        <v>29593</v>
      </c>
      <c r="B95" s="5" t="s">
        <v>177</v>
      </c>
      <c r="C95" s="7">
        <f xml:space="preserve"> SUM(TotalPoints[[#This Row],[دور 1]:[دور 60]])</f>
        <v>1</v>
      </c>
      <c r="D95" s="4">
        <f>IFERROR(VLOOKUP($A95,Round01[],5,FALSE), 0)</f>
        <v>0</v>
      </c>
      <c r="E95" s="4">
        <f>IFERROR(VLOOKUP($A95,Round02[],5,FALSE), 0)</f>
        <v>0</v>
      </c>
      <c r="F95" s="4">
        <f>IFERROR(VLOOKUP($A95,Round03[],5,FALSE), 0)</f>
        <v>1</v>
      </c>
      <c r="G95" s="4">
        <f>IFERROR(VLOOKUP($A95,Round04[],5,FALSE), 0)</f>
        <v>0</v>
      </c>
      <c r="H95" s="4">
        <f>IFERROR(VLOOKUP($A95,Round05[],5,FALSE), 0)</f>
        <v>0</v>
      </c>
      <c r="I95" s="4">
        <f>IFERROR(VLOOKUP($A95,Round06[],5,FALSE), 0)</f>
        <v>0</v>
      </c>
      <c r="J95" s="4">
        <f>IFERROR(VLOOKUP($A95,Round07[],5,FALSE), 0)</f>
        <v>0</v>
      </c>
      <c r="K95" s="4">
        <f>IFERROR(VLOOKUP($A95,Round08[],5,FALSE), 0)</f>
        <v>0</v>
      </c>
      <c r="L95" s="4">
        <f>IFERROR(VLOOKUP($A95,Round09[],5,FALSE), 0)</f>
        <v>0</v>
      </c>
      <c r="M95" s="4">
        <f>IFERROR(VLOOKUP($A95,Round10[],5,FALSE), 0)</f>
        <v>0</v>
      </c>
      <c r="N95" s="4">
        <f>IFERROR(VLOOKUP($A95,Round11[],5,FALSE), 0)</f>
        <v>0</v>
      </c>
      <c r="O95" s="4">
        <f>IFERROR(VLOOKUP($A95,Round12[],5,FALSE), 0)</f>
        <v>0</v>
      </c>
      <c r="P95" s="4">
        <f>IFERROR(VLOOKUP($A95,Round13[],5,FALSE), 0)</f>
        <v>0</v>
      </c>
      <c r="Q95" s="4">
        <f>IFERROR(VLOOKUP($A95,Round14[],5,FALSE), 0)</f>
        <v>0</v>
      </c>
      <c r="R95" s="4">
        <f>IFERROR(VLOOKUP($A95,Round15[],5,FALSE), 0)</f>
        <v>0</v>
      </c>
      <c r="S95" s="4">
        <f>IFERROR(VLOOKUP($A95,Round16[],5,FALSE), 0)</f>
        <v>0</v>
      </c>
      <c r="T95" s="4">
        <f>IFERROR(VLOOKUP($A95,Round17[],5,FALSE), 0)</f>
        <v>0</v>
      </c>
      <c r="U95" s="4">
        <f>IFERROR(VLOOKUP($A95,Round18[],5,FALSE), 0)</f>
        <v>0</v>
      </c>
      <c r="V95" s="4">
        <f>IFERROR(VLOOKUP($A95,Round19[],5,FALSE), 0)</f>
        <v>0</v>
      </c>
      <c r="W95" s="4">
        <f>IFERROR(VLOOKUP($A95,Round20[],5,FALSE), 0)</f>
        <v>0</v>
      </c>
      <c r="X95" s="4">
        <f>IFERROR(VLOOKUP($A95,Round21[],5,FALSE), 0)</f>
        <v>0</v>
      </c>
      <c r="Y95" s="4">
        <f>IFERROR(VLOOKUP($A95,Round22[],5,FALSE), 0)</f>
        <v>0</v>
      </c>
      <c r="Z95" s="4">
        <f>IFERROR(VLOOKUP($A95,Round23[],5,FALSE), 0)</f>
        <v>0</v>
      </c>
      <c r="AA95" s="4">
        <f>IFERROR(VLOOKUP($A95,Round24[],5,FALSE), 0)</f>
        <v>0</v>
      </c>
      <c r="AB95" s="4">
        <f>IFERROR(VLOOKUP($A95,Round25[],5,FALSE), 0)</f>
        <v>0</v>
      </c>
      <c r="AC95" s="4">
        <f>IFERROR(VLOOKUP($A95,Round26[],5,FALSE), 0)</f>
        <v>0</v>
      </c>
      <c r="AD95" s="4">
        <f>IFERROR(VLOOKUP($A95,Round27[],5,FALSE), 0)</f>
        <v>0</v>
      </c>
      <c r="AE95" s="4">
        <f>IFERROR(VLOOKUP($A95,Round28[],5,FALSE), 0)</f>
        <v>0</v>
      </c>
      <c r="AF95" s="4">
        <f>IFERROR(VLOOKUP($A95,Round29[],5,FALSE), 0)</f>
        <v>0</v>
      </c>
      <c r="AG95" s="4">
        <f>IFERROR(VLOOKUP($A95,Round30[],5,FALSE), 0)</f>
        <v>0</v>
      </c>
      <c r="AH95" s="4">
        <f>IFERROR(VLOOKUP($A95,Round31[],5,FALSE), 0)</f>
        <v>0</v>
      </c>
      <c r="AI95" s="4">
        <f>IFERROR(VLOOKUP($A95,Round32[],5,FALSE), 0)</f>
        <v>0</v>
      </c>
      <c r="AJ95" s="4">
        <f>IFERROR(VLOOKUP($A95,Round33[],5,FALSE), 0)</f>
        <v>0</v>
      </c>
      <c r="AK95" s="4">
        <f>IFERROR(VLOOKUP($A95,Round34[],5,FALSE), 0)</f>
        <v>0</v>
      </c>
      <c r="AL95" s="4">
        <f>IFERROR(VLOOKUP($A95,Round35[],5,FALSE), 0)</f>
        <v>0</v>
      </c>
      <c r="AM95" s="4">
        <f>IFERROR(VLOOKUP($A95,Round36[],5,FALSE), 0)</f>
        <v>0</v>
      </c>
      <c r="AN95" s="4">
        <f>IFERROR(VLOOKUP($A95,Round37[],5,FALSE), 0)</f>
        <v>0</v>
      </c>
      <c r="AO95" s="4">
        <f>IFERROR(VLOOKUP($A95,Round38[],5,FALSE), 0)</f>
        <v>0</v>
      </c>
      <c r="AP95" s="4">
        <f>IFERROR(VLOOKUP($A95,Round39[],5,FALSE), 0)</f>
        <v>0</v>
      </c>
      <c r="AQ95" s="4">
        <f>IFERROR(VLOOKUP($A95,Round40[],5,FALSE), 0)</f>
        <v>0</v>
      </c>
      <c r="AR95" s="4">
        <f>IFERROR(VLOOKUP($A95,Round41[],5,FALSE), 0)</f>
        <v>0</v>
      </c>
      <c r="AS95" s="4">
        <f>IFERROR(VLOOKUP($A95,Round42[],5,FALSE), 0)</f>
        <v>0</v>
      </c>
      <c r="AT95" s="4">
        <f>IFERROR(VLOOKUP($A95,Round43[],5,FALSE), 0)</f>
        <v>0</v>
      </c>
      <c r="AU95" s="4">
        <f>IFERROR(VLOOKUP($A95,Round44[],5,FALSE), 0)</f>
        <v>0</v>
      </c>
      <c r="AV95" s="4">
        <f>IFERROR(VLOOKUP($A95,Round45[],5,FALSE), 0)</f>
        <v>0</v>
      </c>
      <c r="AW95" s="4">
        <f>IFERROR(VLOOKUP($A95,Round46[],5,FALSE), 0)</f>
        <v>0</v>
      </c>
      <c r="AX95" s="4">
        <f>IFERROR(VLOOKUP($A95,Round47[],5,FALSE), 0)</f>
        <v>0</v>
      </c>
      <c r="AY95" s="4">
        <f>IFERROR(VLOOKUP($A95,Round48[],5,FALSE), 0)</f>
        <v>0</v>
      </c>
      <c r="AZ95" s="4">
        <f>IFERROR(VLOOKUP($A95,Round49[],5,FALSE), 0)</f>
        <v>0</v>
      </c>
      <c r="BA95" s="4">
        <f>IFERROR(VLOOKUP($A95,Round50[],5,FALSE), 0)</f>
        <v>0</v>
      </c>
      <c r="BB95" s="4">
        <f>IFERROR(VLOOKUP($A95,Round51[],5,FALSE), 0)</f>
        <v>0</v>
      </c>
      <c r="BC95" s="4">
        <f>IFERROR(VLOOKUP($A95,Round52[],5,FALSE), 0)</f>
        <v>0</v>
      </c>
      <c r="BD95" s="4">
        <f>IFERROR(VLOOKUP($A95,Round53[],5,FALSE), 0)</f>
        <v>0</v>
      </c>
      <c r="BE95" s="4">
        <f>IFERROR(VLOOKUP($A95,Round54[],5,FALSE), 0)</f>
        <v>0</v>
      </c>
      <c r="BF95" s="4">
        <f>IFERROR(VLOOKUP($A95,Round55[],5,FALSE), 0)</f>
        <v>0</v>
      </c>
      <c r="BG95" s="4">
        <f>IFERROR(VLOOKUP($A95,Round56[],5,FALSE), 0)</f>
        <v>0</v>
      </c>
      <c r="BH95" s="4">
        <f>IFERROR(VLOOKUP($A95,Round57[],5,FALSE), 0)</f>
        <v>0</v>
      </c>
      <c r="BI95" s="4">
        <f>IFERROR(VLOOKUP($A95,Round58[],5,FALSE), 0)</f>
        <v>0</v>
      </c>
      <c r="BJ95" s="4">
        <f>IFERROR(VLOOKUP($A95,Round59[],5,FALSE), 0)</f>
        <v>0</v>
      </c>
      <c r="BK95" s="4">
        <f>IFERROR(VLOOKUP($A95,Round60[],5,FALSE), 0)</f>
        <v>0</v>
      </c>
    </row>
    <row r="96" spans="1:63" ht="22.5" x14ac:dyDescent="0.25">
      <c r="A96" s="1">
        <v>29550</v>
      </c>
      <c r="B96" s="5" t="s">
        <v>185</v>
      </c>
      <c r="C96" s="7">
        <f xml:space="preserve"> SUM(TotalPoints[[#This Row],[دور 1]:[دور 60]])</f>
        <v>1</v>
      </c>
      <c r="D96" s="4">
        <f>IFERROR(VLOOKUP($A96,Round01[],5,FALSE), 0)</f>
        <v>0</v>
      </c>
      <c r="E96" s="4">
        <f>IFERROR(VLOOKUP($A96,Round02[],5,FALSE), 0)</f>
        <v>0</v>
      </c>
      <c r="F96" s="4">
        <f>IFERROR(VLOOKUP($A96,Round03[],5,FALSE), 0)</f>
        <v>1</v>
      </c>
      <c r="G96" s="4">
        <f>IFERROR(VLOOKUP($A96,Round04[],5,FALSE), 0)</f>
        <v>0</v>
      </c>
      <c r="H96" s="4">
        <f>IFERROR(VLOOKUP($A96,Round05[],5,FALSE), 0)</f>
        <v>0</v>
      </c>
      <c r="I96" s="4">
        <f>IFERROR(VLOOKUP($A96,Round06[],5,FALSE), 0)</f>
        <v>0</v>
      </c>
      <c r="J96" s="1">
        <f>IFERROR(VLOOKUP($A96,Round07[],5,FALSE), 0)</f>
        <v>0</v>
      </c>
      <c r="K96" s="1">
        <f>IFERROR(VLOOKUP($A96,Round08[],5,FALSE), 0)</f>
        <v>0</v>
      </c>
      <c r="L96" s="1">
        <f>IFERROR(VLOOKUP($A96,Round09[],5,FALSE), 0)</f>
        <v>0</v>
      </c>
      <c r="M96" s="1">
        <f>IFERROR(VLOOKUP($A96,Round10[],5,FALSE), 0)</f>
        <v>0</v>
      </c>
      <c r="N96" s="1">
        <f>IFERROR(VLOOKUP($A96,Round11[],5,FALSE), 0)</f>
        <v>0</v>
      </c>
      <c r="O96" s="1">
        <f>IFERROR(VLOOKUP($A96,Round12[],5,FALSE), 0)</f>
        <v>0</v>
      </c>
      <c r="P96" s="1">
        <f>IFERROR(VLOOKUP($A96,Round13[],5,FALSE), 0)</f>
        <v>0</v>
      </c>
      <c r="Q96" s="1">
        <f>IFERROR(VLOOKUP($A96,Round14[],5,FALSE), 0)</f>
        <v>0</v>
      </c>
      <c r="R96" s="1">
        <f>IFERROR(VLOOKUP($A96,Round15[],5,FALSE), 0)</f>
        <v>0</v>
      </c>
      <c r="S96" s="1">
        <f>IFERROR(VLOOKUP($A96,Round16[],5,FALSE), 0)</f>
        <v>0</v>
      </c>
      <c r="T96" s="1">
        <f>IFERROR(VLOOKUP($A96,Round17[],5,FALSE), 0)</f>
        <v>0</v>
      </c>
      <c r="U96" s="1">
        <f>IFERROR(VLOOKUP($A96,Round18[],5,FALSE), 0)</f>
        <v>0</v>
      </c>
      <c r="V96" s="1">
        <f>IFERROR(VLOOKUP($A96,Round19[],5,FALSE), 0)</f>
        <v>0</v>
      </c>
      <c r="W96" s="1">
        <f>IFERROR(VLOOKUP($A96,Round20[],5,FALSE), 0)</f>
        <v>0</v>
      </c>
      <c r="X96" s="1">
        <f>IFERROR(VLOOKUP($A96,Round21[],5,FALSE), 0)</f>
        <v>0</v>
      </c>
      <c r="Y96" s="1">
        <f>IFERROR(VLOOKUP($A96,Round22[],5,FALSE), 0)</f>
        <v>0</v>
      </c>
      <c r="Z96" s="1">
        <f>IFERROR(VLOOKUP($A96,Round23[],5,FALSE), 0)</f>
        <v>0</v>
      </c>
      <c r="AA96" s="1">
        <f>IFERROR(VLOOKUP($A96,Round24[],5,FALSE), 0)</f>
        <v>0</v>
      </c>
      <c r="AB96" s="1">
        <f>IFERROR(VLOOKUP($A96,Round25[],5,FALSE), 0)</f>
        <v>0</v>
      </c>
      <c r="AC96" s="1">
        <f>IFERROR(VLOOKUP($A96,Round26[],5,FALSE), 0)</f>
        <v>0</v>
      </c>
      <c r="AD96" s="1">
        <f>IFERROR(VLOOKUP($A96,Round27[],5,FALSE), 0)</f>
        <v>0</v>
      </c>
      <c r="AE96" s="1">
        <f>IFERROR(VLOOKUP($A96,Round28[],5,FALSE), 0)</f>
        <v>0</v>
      </c>
      <c r="AF96" s="1">
        <f>IFERROR(VLOOKUP($A96,Round29[],5,FALSE), 0)</f>
        <v>0</v>
      </c>
      <c r="AG96" s="1">
        <f>IFERROR(VLOOKUP($A96,Round30[],5,FALSE), 0)</f>
        <v>0</v>
      </c>
      <c r="AH96" s="1">
        <f>IFERROR(VLOOKUP($A96,Round31[],5,FALSE), 0)</f>
        <v>0</v>
      </c>
      <c r="AI96" s="1">
        <f>IFERROR(VLOOKUP($A96,Round32[],5,FALSE), 0)</f>
        <v>0</v>
      </c>
      <c r="AJ96" s="1">
        <f>IFERROR(VLOOKUP($A96,Round33[],5,FALSE), 0)</f>
        <v>0</v>
      </c>
      <c r="AK96" s="1">
        <f>IFERROR(VLOOKUP($A96,Round34[],5,FALSE), 0)</f>
        <v>0</v>
      </c>
      <c r="AL96" s="1">
        <f>IFERROR(VLOOKUP($A96,Round35[],5,FALSE), 0)</f>
        <v>0</v>
      </c>
      <c r="AM96" s="1">
        <f>IFERROR(VLOOKUP($A96,Round36[],5,FALSE), 0)</f>
        <v>0</v>
      </c>
      <c r="AN96" s="1">
        <f>IFERROR(VLOOKUP($A96,Round37[],5,FALSE), 0)</f>
        <v>0</v>
      </c>
      <c r="AO96" s="1">
        <f>IFERROR(VLOOKUP($A96,Round38[],5,FALSE), 0)</f>
        <v>0</v>
      </c>
      <c r="AP96" s="1">
        <f>IFERROR(VLOOKUP($A96,Round39[],5,FALSE), 0)</f>
        <v>0</v>
      </c>
      <c r="AQ96" s="1">
        <f>IFERROR(VLOOKUP($A96,Round40[],5,FALSE), 0)</f>
        <v>0</v>
      </c>
      <c r="AR96" s="1">
        <f>IFERROR(VLOOKUP($A96,Round41[],5,FALSE), 0)</f>
        <v>0</v>
      </c>
      <c r="AS96" s="1">
        <f>IFERROR(VLOOKUP($A96,Round42[],5,FALSE), 0)</f>
        <v>0</v>
      </c>
      <c r="AT96" s="1">
        <f>IFERROR(VLOOKUP($A96,Round43[],5,FALSE), 0)</f>
        <v>0</v>
      </c>
      <c r="AU96" s="1">
        <f>IFERROR(VLOOKUP($A96,Round44[],5,FALSE), 0)</f>
        <v>0</v>
      </c>
      <c r="AV96" s="1">
        <f>IFERROR(VLOOKUP($A96,Round45[],5,FALSE), 0)</f>
        <v>0</v>
      </c>
      <c r="AW96" s="1">
        <f>IFERROR(VLOOKUP($A96,Round46[],5,FALSE), 0)</f>
        <v>0</v>
      </c>
      <c r="AX96" s="1">
        <f>IFERROR(VLOOKUP($A96,Round47[],5,FALSE), 0)</f>
        <v>0</v>
      </c>
      <c r="AY96" s="1">
        <f>IFERROR(VLOOKUP($A96,Round48[],5,FALSE), 0)</f>
        <v>0</v>
      </c>
      <c r="AZ96" s="1">
        <f>IFERROR(VLOOKUP($A96,Round49[],5,FALSE), 0)</f>
        <v>0</v>
      </c>
      <c r="BA96" s="1">
        <f>IFERROR(VLOOKUP($A96,Round50[],5,FALSE), 0)</f>
        <v>0</v>
      </c>
      <c r="BB96" s="1">
        <f>IFERROR(VLOOKUP($A96,Round51[],5,FALSE), 0)</f>
        <v>0</v>
      </c>
      <c r="BC96" s="1">
        <f>IFERROR(VLOOKUP($A96,Round52[],5,FALSE), 0)</f>
        <v>0</v>
      </c>
      <c r="BD96" s="1">
        <f>IFERROR(VLOOKUP($A96,Round53[],5,FALSE), 0)</f>
        <v>0</v>
      </c>
      <c r="BE96" s="1">
        <f>IFERROR(VLOOKUP($A96,Round54[],5,FALSE), 0)</f>
        <v>0</v>
      </c>
      <c r="BF96" s="1">
        <f>IFERROR(VLOOKUP($A96,Round55[],5,FALSE), 0)</f>
        <v>0</v>
      </c>
      <c r="BG96" s="1">
        <f>IFERROR(VLOOKUP($A96,Round56[],5,FALSE), 0)</f>
        <v>0</v>
      </c>
      <c r="BH96" s="1">
        <f>IFERROR(VLOOKUP($A96,Round57[],5,FALSE), 0)</f>
        <v>0</v>
      </c>
      <c r="BI96" s="1">
        <f>IFERROR(VLOOKUP($A96,Round58[],5,FALSE), 0)</f>
        <v>0</v>
      </c>
      <c r="BJ96" s="1">
        <f>IFERROR(VLOOKUP($A96,Round59[],5,FALSE), 0)</f>
        <v>0</v>
      </c>
      <c r="BK96" s="1">
        <f>IFERROR(VLOOKUP($A96,Round60[],5,FALSE), 0)</f>
        <v>0</v>
      </c>
    </row>
    <row r="97" spans="1:63" ht="22.5" x14ac:dyDescent="0.25">
      <c r="A97" s="1">
        <v>28789</v>
      </c>
      <c r="B97" s="5" t="s">
        <v>183</v>
      </c>
      <c r="C97" s="7">
        <f xml:space="preserve"> SUM(TotalPoints[[#This Row],[دور 1]:[دور 60]])</f>
        <v>1</v>
      </c>
      <c r="D97" s="4">
        <f>IFERROR(VLOOKUP($A97,Round01[],5,FALSE), 0)</f>
        <v>0</v>
      </c>
      <c r="E97" s="4">
        <f>IFERROR(VLOOKUP($A97,Round02[],5,FALSE), 0)</f>
        <v>0</v>
      </c>
      <c r="F97" s="4">
        <f>IFERROR(VLOOKUP($A97,Round03[],5,FALSE), 0)</f>
        <v>1</v>
      </c>
      <c r="G97" s="4">
        <f>IFERROR(VLOOKUP($A97,Round04[],5,FALSE), 0)</f>
        <v>0</v>
      </c>
      <c r="H97" s="4">
        <f>IFERROR(VLOOKUP($A97,Round05[],5,FALSE), 0)</f>
        <v>0</v>
      </c>
      <c r="I97" s="4">
        <f>IFERROR(VLOOKUP($A97,Round06[],5,FALSE), 0)</f>
        <v>0</v>
      </c>
      <c r="J97" s="4">
        <f>IFERROR(VLOOKUP($A97,Round07[],5,FALSE), 0)</f>
        <v>0</v>
      </c>
      <c r="K97" s="4">
        <f>IFERROR(VLOOKUP($A97,Round08[],5,FALSE), 0)</f>
        <v>0</v>
      </c>
      <c r="L97" s="4">
        <f>IFERROR(VLOOKUP($A97,Round09[],5,FALSE), 0)</f>
        <v>0</v>
      </c>
      <c r="M97" s="4">
        <f>IFERROR(VLOOKUP($A97,Round10[],5,FALSE), 0)</f>
        <v>0</v>
      </c>
      <c r="N97" s="4">
        <f>IFERROR(VLOOKUP($A97,Round11[],5,FALSE), 0)</f>
        <v>0</v>
      </c>
      <c r="O97" s="4">
        <f>IFERROR(VLOOKUP($A97,Round12[],5,FALSE), 0)</f>
        <v>0</v>
      </c>
      <c r="P97" s="4">
        <f>IFERROR(VLOOKUP($A97,Round13[],5,FALSE), 0)</f>
        <v>0</v>
      </c>
      <c r="Q97" s="4">
        <f>IFERROR(VLOOKUP($A97,Round14[],5,FALSE), 0)</f>
        <v>0</v>
      </c>
      <c r="R97" s="4">
        <f>IFERROR(VLOOKUP($A97,Round15[],5,FALSE), 0)</f>
        <v>0</v>
      </c>
      <c r="S97" s="4">
        <f>IFERROR(VLOOKUP($A97,Round16[],5,FALSE), 0)</f>
        <v>0</v>
      </c>
      <c r="T97" s="4">
        <f>IFERROR(VLOOKUP($A97,Round17[],5,FALSE), 0)</f>
        <v>0</v>
      </c>
      <c r="U97" s="4">
        <f>IFERROR(VLOOKUP($A97,Round18[],5,FALSE), 0)</f>
        <v>0</v>
      </c>
      <c r="V97" s="4">
        <f>IFERROR(VLOOKUP($A97,Round19[],5,FALSE), 0)</f>
        <v>0</v>
      </c>
      <c r="W97" s="4">
        <f>IFERROR(VLOOKUP($A97,Round20[],5,FALSE), 0)</f>
        <v>0</v>
      </c>
      <c r="X97" s="4">
        <f>IFERROR(VLOOKUP($A97,Round21[],5,FALSE), 0)</f>
        <v>0</v>
      </c>
      <c r="Y97" s="4">
        <f>IFERROR(VLOOKUP($A97,Round22[],5,FALSE), 0)</f>
        <v>0</v>
      </c>
      <c r="Z97" s="4">
        <f>IFERROR(VLOOKUP($A97,Round23[],5,FALSE), 0)</f>
        <v>0</v>
      </c>
      <c r="AA97" s="4">
        <f>IFERROR(VLOOKUP($A97,Round24[],5,FALSE), 0)</f>
        <v>0</v>
      </c>
      <c r="AB97" s="4">
        <f>IFERROR(VLOOKUP($A97,Round25[],5,FALSE), 0)</f>
        <v>0</v>
      </c>
      <c r="AC97" s="4">
        <f>IFERROR(VLOOKUP($A97,Round26[],5,FALSE), 0)</f>
        <v>0</v>
      </c>
      <c r="AD97" s="4">
        <f>IFERROR(VLOOKUP($A97,Round27[],5,FALSE), 0)</f>
        <v>0</v>
      </c>
      <c r="AE97" s="4">
        <f>IFERROR(VLOOKUP($A97,Round28[],5,FALSE), 0)</f>
        <v>0</v>
      </c>
      <c r="AF97" s="4">
        <f>IFERROR(VLOOKUP($A97,Round29[],5,FALSE), 0)</f>
        <v>0</v>
      </c>
      <c r="AG97" s="4">
        <f>IFERROR(VLOOKUP($A97,Round30[],5,FALSE), 0)</f>
        <v>0</v>
      </c>
      <c r="AH97" s="4">
        <f>IFERROR(VLOOKUP($A97,Round31[],5,FALSE), 0)</f>
        <v>0</v>
      </c>
      <c r="AI97" s="4">
        <f>IFERROR(VLOOKUP($A97,Round32[],5,FALSE), 0)</f>
        <v>0</v>
      </c>
      <c r="AJ97" s="4">
        <f>IFERROR(VLOOKUP($A97,Round33[],5,FALSE), 0)</f>
        <v>0</v>
      </c>
      <c r="AK97" s="4">
        <f>IFERROR(VLOOKUP($A97,Round34[],5,FALSE), 0)</f>
        <v>0</v>
      </c>
      <c r="AL97" s="4">
        <f>IFERROR(VLOOKUP($A97,Round35[],5,FALSE), 0)</f>
        <v>0</v>
      </c>
      <c r="AM97" s="4">
        <f>IFERROR(VLOOKUP($A97,Round36[],5,FALSE), 0)</f>
        <v>0</v>
      </c>
      <c r="AN97" s="4">
        <f>IFERROR(VLOOKUP($A97,Round37[],5,FALSE), 0)</f>
        <v>0</v>
      </c>
      <c r="AO97" s="4">
        <f>IFERROR(VLOOKUP($A97,Round38[],5,FALSE), 0)</f>
        <v>0</v>
      </c>
      <c r="AP97" s="4">
        <f>IFERROR(VLOOKUP($A97,Round39[],5,FALSE), 0)</f>
        <v>0</v>
      </c>
      <c r="AQ97" s="4">
        <f>IFERROR(VLOOKUP($A97,Round40[],5,FALSE), 0)</f>
        <v>0</v>
      </c>
      <c r="AR97" s="4">
        <f>IFERROR(VLOOKUP($A97,Round41[],5,FALSE), 0)</f>
        <v>0</v>
      </c>
      <c r="AS97" s="4">
        <f>IFERROR(VLOOKUP($A97,Round42[],5,FALSE), 0)</f>
        <v>0</v>
      </c>
      <c r="AT97" s="4">
        <f>IFERROR(VLOOKUP($A97,Round43[],5,FALSE), 0)</f>
        <v>0</v>
      </c>
      <c r="AU97" s="4">
        <f>IFERROR(VLOOKUP($A97,Round44[],5,FALSE), 0)</f>
        <v>0</v>
      </c>
      <c r="AV97" s="4">
        <f>IFERROR(VLOOKUP($A97,Round45[],5,FALSE), 0)</f>
        <v>0</v>
      </c>
      <c r="AW97" s="4">
        <f>IFERROR(VLOOKUP($A97,Round46[],5,FALSE), 0)</f>
        <v>0</v>
      </c>
      <c r="AX97" s="4">
        <f>IFERROR(VLOOKUP($A97,Round47[],5,FALSE), 0)</f>
        <v>0</v>
      </c>
      <c r="AY97" s="4">
        <f>IFERROR(VLOOKUP($A97,Round48[],5,FALSE), 0)</f>
        <v>0</v>
      </c>
      <c r="AZ97" s="4">
        <f>IFERROR(VLOOKUP($A97,Round49[],5,FALSE), 0)</f>
        <v>0</v>
      </c>
      <c r="BA97" s="4">
        <f>IFERROR(VLOOKUP($A97,Round50[],5,FALSE), 0)</f>
        <v>0</v>
      </c>
      <c r="BB97" s="4">
        <f>IFERROR(VLOOKUP($A97,Round51[],5,FALSE), 0)</f>
        <v>0</v>
      </c>
      <c r="BC97" s="4">
        <f>IFERROR(VLOOKUP($A97,Round52[],5,FALSE), 0)</f>
        <v>0</v>
      </c>
      <c r="BD97" s="4">
        <f>IFERROR(VLOOKUP($A97,Round53[],5,FALSE), 0)</f>
        <v>0</v>
      </c>
      <c r="BE97" s="4">
        <f>IFERROR(VLOOKUP($A97,Round54[],5,FALSE), 0)</f>
        <v>0</v>
      </c>
      <c r="BF97" s="4">
        <f>IFERROR(VLOOKUP($A97,Round55[],5,FALSE), 0)</f>
        <v>0</v>
      </c>
      <c r="BG97" s="4">
        <f>IFERROR(VLOOKUP($A97,Round56[],5,FALSE), 0)</f>
        <v>0</v>
      </c>
      <c r="BH97" s="4">
        <f>IFERROR(VLOOKUP($A97,Round57[],5,FALSE), 0)</f>
        <v>0</v>
      </c>
      <c r="BI97" s="4">
        <f>IFERROR(VLOOKUP($A97,Round58[],5,FALSE), 0)</f>
        <v>0</v>
      </c>
      <c r="BJ97" s="4">
        <f>IFERROR(VLOOKUP($A97,Round59[],5,FALSE), 0)</f>
        <v>0</v>
      </c>
      <c r="BK97" s="4">
        <f>IFERROR(VLOOKUP($A97,Round60[],5,FALSE), 0)</f>
        <v>0</v>
      </c>
    </row>
    <row r="98" spans="1:63" ht="22.5" x14ac:dyDescent="0.25">
      <c r="A98" s="1">
        <v>28524</v>
      </c>
      <c r="B98" s="5" t="s">
        <v>186</v>
      </c>
      <c r="C98" s="7">
        <f xml:space="preserve"> SUM(TotalPoints[[#This Row],[دور 1]:[دور 60]])</f>
        <v>1</v>
      </c>
      <c r="D98" s="4">
        <f>IFERROR(VLOOKUP($A98,Round01[],5,FALSE), 0)</f>
        <v>0</v>
      </c>
      <c r="E98" s="4">
        <f>IFERROR(VLOOKUP($A98,Round02[],5,FALSE), 0)</f>
        <v>0</v>
      </c>
      <c r="F98" s="4">
        <f>IFERROR(VLOOKUP($A98,Round03[],5,FALSE), 0)</f>
        <v>1</v>
      </c>
      <c r="G98" s="4">
        <f>IFERROR(VLOOKUP($A98,Round04[],5,FALSE), 0)</f>
        <v>0</v>
      </c>
      <c r="H98" s="4">
        <f>IFERROR(VLOOKUP($A98,Round05[],5,FALSE), 0)</f>
        <v>0</v>
      </c>
      <c r="I98" s="4">
        <f>IFERROR(VLOOKUP($A98,Round06[],5,FALSE), 0)</f>
        <v>0</v>
      </c>
      <c r="J98" s="4">
        <f>IFERROR(VLOOKUP($A98,Round07[],5,FALSE), 0)</f>
        <v>0</v>
      </c>
      <c r="K98" s="4">
        <f>IFERROR(VLOOKUP($A98,Round08[],5,FALSE), 0)</f>
        <v>0</v>
      </c>
      <c r="L98" s="4">
        <f>IFERROR(VLOOKUP($A98,Round09[],5,FALSE), 0)</f>
        <v>0</v>
      </c>
      <c r="M98" s="4">
        <f>IFERROR(VLOOKUP($A98,Round10[],5,FALSE), 0)</f>
        <v>0</v>
      </c>
      <c r="N98" s="4">
        <f>IFERROR(VLOOKUP($A98,Round11[],5,FALSE), 0)</f>
        <v>0</v>
      </c>
      <c r="O98" s="4">
        <f>IFERROR(VLOOKUP($A98,Round12[],5,FALSE), 0)</f>
        <v>0</v>
      </c>
      <c r="P98" s="4">
        <f>IFERROR(VLOOKUP($A98,Round13[],5,FALSE), 0)</f>
        <v>0</v>
      </c>
      <c r="Q98" s="4">
        <f>IFERROR(VLOOKUP($A98,Round14[],5,FALSE), 0)</f>
        <v>0</v>
      </c>
      <c r="R98" s="4">
        <f>IFERROR(VLOOKUP($A98,Round15[],5,FALSE), 0)</f>
        <v>0</v>
      </c>
      <c r="S98" s="4">
        <f>IFERROR(VLOOKUP($A98,Round16[],5,FALSE), 0)</f>
        <v>0</v>
      </c>
      <c r="T98" s="4">
        <f>IFERROR(VLOOKUP($A98,Round17[],5,FALSE), 0)</f>
        <v>0</v>
      </c>
      <c r="U98" s="4">
        <f>IFERROR(VLOOKUP($A98,Round18[],5,FALSE), 0)</f>
        <v>0</v>
      </c>
      <c r="V98" s="4">
        <f>IFERROR(VLOOKUP($A98,Round19[],5,FALSE), 0)</f>
        <v>0</v>
      </c>
      <c r="W98" s="4">
        <f>IFERROR(VLOOKUP($A98,Round20[],5,FALSE), 0)</f>
        <v>0</v>
      </c>
      <c r="X98" s="4">
        <f>IFERROR(VLOOKUP($A98,Round21[],5,FALSE), 0)</f>
        <v>0</v>
      </c>
      <c r="Y98" s="4">
        <f>IFERROR(VLOOKUP($A98,Round22[],5,FALSE), 0)</f>
        <v>0</v>
      </c>
      <c r="Z98" s="4">
        <f>IFERROR(VLOOKUP($A98,Round23[],5,FALSE), 0)</f>
        <v>0</v>
      </c>
      <c r="AA98" s="4">
        <f>IFERROR(VLOOKUP($A98,Round24[],5,FALSE), 0)</f>
        <v>0</v>
      </c>
      <c r="AB98" s="4">
        <f>IFERROR(VLOOKUP($A98,Round25[],5,FALSE), 0)</f>
        <v>0</v>
      </c>
      <c r="AC98" s="4">
        <f>IFERROR(VLOOKUP($A98,Round26[],5,FALSE), 0)</f>
        <v>0</v>
      </c>
      <c r="AD98" s="4">
        <f>IFERROR(VLOOKUP($A98,Round27[],5,FALSE), 0)</f>
        <v>0</v>
      </c>
      <c r="AE98" s="4">
        <f>IFERROR(VLOOKUP($A98,Round28[],5,FALSE), 0)</f>
        <v>0</v>
      </c>
      <c r="AF98" s="4">
        <f>IFERROR(VLOOKUP($A98,Round29[],5,FALSE), 0)</f>
        <v>0</v>
      </c>
      <c r="AG98" s="4">
        <f>IFERROR(VLOOKUP($A98,Round30[],5,FALSE), 0)</f>
        <v>0</v>
      </c>
      <c r="AH98" s="4">
        <f>IFERROR(VLOOKUP($A98,Round31[],5,FALSE), 0)</f>
        <v>0</v>
      </c>
      <c r="AI98" s="4">
        <f>IFERROR(VLOOKUP($A98,Round32[],5,FALSE), 0)</f>
        <v>0</v>
      </c>
      <c r="AJ98" s="4">
        <f>IFERROR(VLOOKUP($A98,Round33[],5,FALSE), 0)</f>
        <v>0</v>
      </c>
      <c r="AK98" s="4">
        <f>IFERROR(VLOOKUP($A98,Round34[],5,FALSE), 0)</f>
        <v>0</v>
      </c>
      <c r="AL98" s="4">
        <f>IFERROR(VLOOKUP($A98,Round35[],5,FALSE), 0)</f>
        <v>0</v>
      </c>
      <c r="AM98" s="4">
        <f>IFERROR(VLOOKUP($A98,Round36[],5,FALSE), 0)</f>
        <v>0</v>
      </c>
      <c r="AN98" s="4">
        <f>IFERROR(VLOOKUP($A98,Round37[],5,FALSE), 0)</f>
        <v>0</v>
      </c>
      <c r="AO98" s="4">
        <f>IFERROR(VLOOKUP($A98,Round38[],5,FALSE), 0)</f>
        <v>0</v>
      </c>
      <c r="AP98" s="4">
        <f>IFERROR(VLOOKUP($A98,Round39[],5,FALSE), 0)</f>
        <v>0</v>
      </c>
      <c r="AQ98" s="4">
        <f>IFERROR(VLOOKUP($A98,Round40[],5,FALSE), 0)</f>
        <v>0</v>
      </c>
      <c r="AR98" s="4">
        <f>IFERROR(VLOOKUP($A98,Round41[],5,FALSE), 0)</f>
        <v>0</v>
      </c>
      <c r="AS98" s="4">
        <f>IFERROR(VLOOKUP($A98,Round42[],5,FALSE), 0)</f>
        <v>0</v>
      </c>
      <c r="AT98" s="4">
        <f>IFERROR(VLOOKUP($A98,Round43[],5,FALSE), 0)</f>
        <v>0</v>
      </c>
      <c r="AU98" s="4">
        <f>IFERROR(VLOOKUP($A98,Round44[],5,FALSE), 0)</f>
        <v>0</v>
      </c>
      <c r="AV98" s="4">
        <f>IFERROR(VLOOKUP($A98,Round45[],5,FALSE), 0)</f>
        <v>0</v>
      </c>
      <c r="AW98" s="4">
        <f>IFERROR(VLOOKUP($A98,Round46[],5,FALSE), 0)</f>
        <v>0</v>
      </c>
      <c r="AX98" s="4">
        <f>IFERROR(VLOOKUP($A98,Round47[],5,FALSE), 0)</f>
        <v>0</v>
      </c>
      <c r="AY98" s="4">
        <f>IFERROR(VLOOKUP($A98,Round48[],5,FALSE), 0)</f>
        <v>0</v>
      </c>
      <c r="AZ98" s="4">
        <f>IFERROR(VLOOKUP($A98,Round49[],5,FALSE), 0)</f>
        <v>0</v>
      </c>
      <c r="BA98" s="4">
        <f>IFERROR(VLOOKUP($A98,Round50[],5,FALSE), 0)</f>
        <v>0</v>
      </c>
      <c r="BB98" s="4">
        <f>IFERROR(VLOOKUP($A98,Round51[],5,FALSE), 0)</f>
        <v>0</v>
      </c>
      <c r="BC98" s="4">
        <f>IFERROR(VLOOKUP($A98,Round52[],5,FALSE), 0)</f>
        <v>0</v>
      </c>
      <c r="BD98" s="4">
        <f>IFERROR(VLOOKUP($A98,Round53[],5,FALSE), 0)</f>
        <v>0</v>
      </c>
      <c r="BE98" s="4">
        <f>IFERROR(VLOOKUP($A98,Round54[],5,FALSE), 0)</f>
        <v>0</v>
      </c>
      <c r="BF98" s="4">
        <f>IFERROR(VLOOKUP($A98,Round55[],5,FALSE), 0)</f>
        <v>0</v>
      </c>
      <c r="BG98" s="4">
        <f>IFERROR(VLOOKUP($A98,Round56[],5,FALSE), 0)</f>
        <v>0</v>
      </c>
      <c r="BH98" s="4">
        <f>IFERROR(VLOOKUP($A98,Round57[],5,FALSE), 0)</f>
        <v>0</v>
      </c>
      <c r="BI98" s="4">
        <f>IFERROR(VLOOKUP($A98,Round58[],5,FALSE), 0)</f>
        <v>0</v>
      </c>
      <c r="BJ98" s="4">
        <f>IFERROR(VLOOKUP($A98,Round59[],5,FALSE), 0)</f>
        <v>0</v>
      </c>
      <c r="BK98" s="4">
        <f>IFERROR(VLOOKUP($A98,Round60[],5,FALSE), 0)</f>
        <v>0</v>
      </c>
    </row>
    <row r="99" spans="1:63" ht="22.5" x14ac:dyDescent="0.25">
      <c r="A99" s="1">
        <v>28383</v>
      </c>
      <c r="B99" s="5" t="s">
        <v>184</v>
      </c>
      <c r="C99" s="7">
        <f xml:space="preserve"> SUM(TotalPoints[[#This Row],[دور 1]:[دور 60]])</f>
        <v>1</v>
      </c>
      <c r="D99" s="4">
        <f>IFERROR(VLOOKUP($A99,Round01[],5,FALSE), 0)</f>
        <v>0</v>
      </c>
      <c r="E99" s="4">
        <f>IFERROR(VLOOKUP($A99,Round02[],5,FALSE), 0)</f>
        <v>0</v>
      </c>
      <c r="F99" s="4">
        <f>IFERROR(VLOOKUP($A99,Round03[],5,FALSE), 0)</f>
        <v>1</v>
      </c>
      <c r="G99" s="4">
        <f>IFERROR(VLOOKUP($A99,Round04[],5,FALSE), 0)</f>
        <v>0</v>
      </c>
      <c r="H99" s="4">
        <f>IFERROR(VLOOKUP($A99,Round05[],5,FALSE), 0)</f>
        <v>0</v>
      </c>
      <c r="I99" s="4">
        <f>IFERROR(VLOOKUP($A99,Round06[],5,FALSE), 0)</f>
        <v>0</v>
      </c>
      <c r="J99" s="1">
        <f>IFERROR(VLOOKUP($A99,Round07[],5,FALSE), 0)</f>
        <v>0</v>
      </c>
      <c r="K99" s="1">
        <f>IFERROR(VLOOKUP($A99,Round08[],5,FALSE), 0)</f>
        <v>0</v>
      </c>
      <c r="L99" s="1">
        <f>IFERROR(VLOOKUP($A99,Round09[],5,FALSE), 0)</f>
        <v>0</v>
      </c>
      <c r="M99" s="1">
        <f>IFERROR(VLOOKUP($A99,Round10[],5,FALSE), 0)</f>
        <v>0</v>
      </c>
      <c r="N99" s="1">
        <f>IFERROR(VLOOKUP($A99,Round11[],5,FALSE), 0)</f>
        <v>0</v>
      </c>
      <c r="O99" s="1">
        <f>IFERROR(VLOOKUP($A99,Round12[],5,FALSE), 0)</f>
        <v>0</v>
      </c>
      <c r="P99" s="1">
        <f>IFERROR(VLOOKUP($A99,Round13[],5,FALSE), 0)</f>
        <v>0</v>
      </c>
      <c r="Q99" s="1">
        <f>IFERROR(VLOOKUP($A99,Round14[],5,FALSE), 0)</f>
        <v>0</v>
      </c>
      <c r="R99" s="1">
        <f>IFERROR(VLOOKUP($A99,Round15[],5,FALSE), 0)</f>
        <v>0</v>
      </c>
      <c r="S99" s="1">
        <f>IFERROR(VLOOKUP($A99,Round16[],5,FALSE), 0)</f>
        <v>0</v>
      </c>
      <c r="T99" s="1">
        <f>IFERROR(VLOOKUP($A99,Round17[],5,FALSE), 0)</f>
        <v>0</v>
      </c>
      <c r="U99" s="1">
        <f>IFERROR(VLOOKUP($A99,Round18[],5,FALSE), 0)</f>
        <v>0</v>
      </c>
      <c r="V99" s="1">
        <f>IFERROR(VLOOKUP($A99,Round19[],5,FALSE), 0)</f>
        <v>0</v>
      </c>
      <c r="W99" s="1">
        <f>IFERROR(VLOOKUP($A99,Round20[],5,FALSE), 0)</f>
        <v>0</v>
      </c>
      <c r="X99" s="1">
        <f>IFERROR(VLOOKUP($A99,Round21[],5,FALSE), 0)</f>
        <v>0</v>
      </c>
      <c r="Y99" s="1">
        <f>IFERROR(VLOOKUP($A99,Round22[],5,FALSE), 0)</f>
        <v>0</v>
      </c>
      <c r="Z99" s="1">
        <f>IFERROR(VLOOKUP($A99,Round23[],5,FALSE), 0)</f>
        <v>0</v>
      </c>
      <c r="AA99" s="1">
        <f>IFERROR(VLOOKUP($A99,Round24[],5,FALSE), 0)</f>
        <v>0</v>
      </c>
      <c r="AB99" s="1">
        <f>IFERROR(VLOOKUP($A99,Round25[],5,FALSE), 0)</f>
        <v>0</v>
      </c>
      <c r="AC99" s="1">
        <f>IFERROR(VLOOKUP($A99,Round26[],5,FALSE), 0)</f>
        <v>0</v>
      </c>
      <c r="AD99" s="1">
        <f>IFERROR(VLOOKUP($A99,Round27[],5,FALSE), 0)</f>
        <v>0</v>
      </c>
      <c r="AE99" s="1">
        <f>IFERROR(VLOOKUP($A99,Round28[],5,FALSE), 0)</f>
        <v>0</v>
      </c>
      <c r="AF99" s="1">
        <f>IFERROR(VLOOKUP($A99,Round29[],5,FALSE), 0)</f>
        <v>0</v>
      </c>
      <c r="AG99" s="1">
        <f>IFERROR(VLOOKUP($A99,Round30[],5,FALSE), 0)</f>
        <v>0</v>
      </c>
      <c r="AH99" s="1">
        <f>IFERROR(VLOOKUP($A99,Round31[],5,FALSE), 0)</f>
        <v>0</v>
      </c>
      <c r="AI99" s="1">
        <f>IFERROR(VLOOKUP($A99,Round32[],5,FALSE), 0)</f>
        <v>0</v>
      </c>
      <c r="AJ99" s="1">
        <f>IFERROR(VLOOKUP($A99,Round33[],5,FALSE), 0)</f>
        <v>0</v>
      </c>
      <c r="AK99" s="1">
        <f>IFERROR(VLOOKUP($A99,Round34[],5,FALSE), 0)</f>
        <v>0</v>
      </c>
      <c r="AL99" s="1">
        <f>IFERROR(VLOOKUP($A99,Round35[],5,FALSE), 0)</f>
        <v>0</v>
      </c>
      <c r="AM99" s="1">
        <f>IFERROR(VLOOKUP($A99,Round36[],5,FALSE), 0)</f>
        <v>0</v>
      </c>
      <c r="AN99" s="1">
        <f>IFERROR(VLOOKUP($A99,Round37[],5,FALSE), 0)</f>
        <v>0</v>
      </c>
      <c r="AO99" s="1">
        <f>IFERROR(VLOOKUP($A99,Round38[],5,FALSE), 0)</f>
        <v>0</v>
      </c>
      <c r="AP99" s="1">
        <f>IFERROR(VLOOKUP($A99,Round39[],5,FALSE), 0)</f>
        <v>0</v>
      </c>
      <c r="AQ99" s="1">
        <f>IFERROR(VLOOKUP($A99,Round40[],5,FALSE), 0)</f>
        <v>0</v>
      </c>
      <c r="AR99" s="1">
        <f>IFERROR(VLOOKUP($A99,Round41[],5,FALSE), 0)</f>
        <v>0</v>
      </c>
      <c r="AS99" s="1">
        <f>IFERROR(VLOOKUP($A99,Round42[],5,FALSE), 0)</f>
        <v>0</v>
      </c>
      <c r="AT99" s="1">
        <f>IFERROR(VLOOKUP($A99,Round43[],5,FALSE), 0)</f>
        <v>0</v>
      </c>
      <c r="AU99" s="1">
        <f>IFERROR(VLOOKUP($A99,Round44[],5,FALSE), 0)</f>
        <v>0</v>
      </c>
      <c r="AV99" s="1">
        <f>IFERROR(VLOOKUP($A99,Round45[],5,FALSE), 0)</f>
        <v>0</v>
      </c>
      <c r="AW99" s="1">
        <f>IFERROR(VLOOKUP($A99,Round46[],5,FALSE), 0)</f>
        <v>0</v>
      </c>
      <c r="AX99" s="1">
        <f>IFERROR(VLOOKUP($A99,Round47[],5,FALSE), 0)</f>
        <v>0</v>
      </c>
      <c r="AY99" s="1">
        <f>IFERROR(VLOOKUP($A99,Round48[],5,FALSE), 0)</f>
        <v>0</v>
      </c>
      <c r="AZ99" s="1">
        <f>IFERROR(VLOOKUP($A99,Round49[],5,FALSE), 0)</f>
        <v>0</v>
      </c>
      <c r="BA99" s="1">
        <f>IFERROR(VLOOKUP($A99,Round50[],5,FALSE), 0)</f>
        <v>0</v>
      </c>
      <c r="BB99" s="1">
        <f>IFERROR(VLOOKUP($A99,Round51[],5,FALSE), 0)</f>
        <v>0</v>
      </c>
      <c r="BC99" s="1">
        <f>IFERROR(VLOOKUP($A99,Round52[],5,FALSE), 0)</f>
        <v>0</v>
      </c>
      <c r="BD99" s="1">
        <f>IFERROR(VLOOKUP($A99,Round53[],5,FALSE), 0)</f>
        <v>0</v>
      </c>
      <c r="BE99" s="1">
        <f>IFERROR(VLOOKUP($A99,Round54[],5,FALSE), 0)</f>
        <v>0</v>
      </c>
      <c r="BF99" s="1">
        <f>IFERROR(VLOOKUP($A99,Round55[],5,FALSE), 0)</f>
        <v>0</v>
      </c>
      <c r="BG99" s="1">
        <f>IFERROR(VLOOKUP($A99,Round56[],5,FALSE), 0)</f>
        <v>0</v>
      </c>
      <c r="BH99" s="1">
        <f>IFERROR(VLOOKUP($A99,Round57[],5,FALSE), 0)</f>
        <v>0</v>
      </c>
      <c r="BI99" s="1">
        <f>IFERROR(VLOOKUP($A99,Round58[],5,FALSE), 0)</f>
        <v>0</v>
      </c>
      <c r="BJ99" s="1">
        <f>IFERROR(VLOOKUP($A99,Round59[],5,FALSE), 0)</f>
        <v>0</v>
      </c>
      <c r="BK99" s="1">
        <f>IFERROR(VLOOKUP($A99,Round60[],5,FALSE), 0)</f>
        <v>0</v>
      </c>
    </row>
    <row r="100" spans="1:63" ht="22.5" x14ac:dyDescent="0.25">
      <c r="A100" s="1">
        <v>27054</v>
      </c>
      <c r="B100" s="5" t="s">
        <v>169</v>
      </c>
      <c r="C100" s="7">
        <f xml:space="preserve"> SUM(TotalPoints[[#This Row],[دور 1]:[دور 60]])</f>
        <v>1</v>
      </c>
      <c r="D100" s="4">
        <f>IFERROR(VLOOKUP($A100,Round01[],5,FALSE), 0)</f>
        <v>0</v>
      </c>
      <c r="E100" s="4">
        <f>IFERROR(VLOOKUP($A100,Round02[],5,FALSE), 0)</f>
        <v>0</v>
      </c>
      <c r="F100" s="4">
        <f>IFERROR(VLOOKUP($A100,Round03[],5,FALSE), 0)</f>
        <v>1</v>
      </c>
      <c r="G100" s="4">
        <f>IFERROR(VLOOKUP($A100,Round04[],5,FALSE), 0)</f>
        <v>0</v>
      </c>
      <c r="H100" s="4">
        <f>IFERROR(VLOOKUP($A100,Round05[],5,FALSE), 0)</f>
        <v>0</v>
      </c>
      <c r="I100" s="4">
        <f>IFERROR(VLOOKUP($A100,Round06[],5,FALSE), 0)</f>
        <v>0</v>
      </c>
      <c r="J100" s="4">
        <f>IFERROR(VLOOKUP($A100,Round07[],5,FALSE), 0)</f>
        <v>0</v>
      </c>
      <c r="K100" s="4">
        <f>IFERROR(VLOOKUP($A100,Round08[],5,FALSE), 0)</f>
        <v>0</v>
      </c>
      <c r="L100" s="4">
        <f>IFERROR(VLOOKUP($A100,Round09[],5,FALSE), 0)</f>
        <v>0</v>
      </c>
      <c r="M100" s="4">
        <f>IFERROR(VLOOKUP($A100,Round10[],5,FALSE), 0)</f>
        <v>0</v>
      </c>
      <c r="N100" s="4">
        <f>IFERROR(VLOOKUP($A100,Round11[],5,FALSE), 0)</f>
        <v>0</v>
      </c>
      <c r="O100" s="4">
        <f>IFERROR(VLOOKUP($A100,Round12[],5,FALSE), 0)</f>
        <v>0</v>
      </c>
      <c r="P100" s="4">
        <f>IFERROR(VLOOKUP($A100,Round13[],5,FALSE), 0)</f>
        <v>0</v>
      </c>
      <c r="Q100" s="4">
        <f>IFERROR(VLOOKUP($A100,Round14[],5,FALSE), 0)</f>
        <v>0</v>
      </c>
      <c r="R100" s="4">
        <f>IFERROR(VLOOKUP($A100,Round15[],5,FALSE), 0)</f>
        <v>0</v>
      </c>
      <c r="S100" s="4">
        <f>IFERROR(VLOOKUP($A100,Round16[],5,FALSE), 0)</f>
        <v>0</v>
      </c>
      <c r="T100" s="4">
        <f>IFERROR(VLOOKUP($A100,Round17[],5,FALSE), 0)</f>
        <v>0</v>
      </c>
      <c r="U100" s="4">
        <f>IFERROR(VLOOKUP($A100,Round18[],5,FALSE), 0)</f>
        <v>0</v>
      </c>
      <c r="V100" s="4">
        <f>IFERROR(VLOOKUP($A100,Round19[],5,FALSE), 0)</f>
        <v>0</v>
      </c>
      <c r="W100" s="4">
        <f>IFERROR(VLOOKUP($A100,Round20[],5,FALSE), 0)</f>
        <v>0</v>
      </c>
      <c r="X100" s="4">
        <f>IFERROR(VLOOKUP($A100,Round21[],5,FALSE), 0)</f>
        <v>0</v>
      </c>
      <c r="Y100" s="4">
        <f>IFERROR(VLOOKUP($A100,Round22[],5,FALSE), 0)</f>
        <v>0</v>
      </c>
      <c r="Z100" s="4">
        <f>IFERROR(VLOOKUP($A100,Round23[],5,FALSE), 0)</f>
        <v>0</v>
      </c>
      <c r="AA100" s="4">
        <f>IFERROR(VLOOKUP($A100,Round24[],5,FALSE), 0)</f>
        <v>0</v>
      </c>
      <c r="AB100" s="4">
        <f>IFERROR(VLOOKUP($A100,Round25[],5,FALSE), 0)</f>
        <v>0</v>
      </c>
      <c r="AC100" s="4">
        <f>IFERROR(VLOOKUP($A100,Round26[],5,FALSE), 0)</f>
        <v>0</v>
      </c>
      <c r="AD100" s="4">
        <f>IFERROR(VLOOKUP($A100,Round27[],5,FALSE), 0)</f>
        <v>0</v>
      </c>
      <c r="AE100" s="4">
        <f>IFERROR(VLOOKUP($A100,Round28[],5,FALSE), 0)</f>
        <v>0</v>
      </c>
      <c r="AF100" s="4">
        <f>IFERROR(VLOOKUP($A100,Round29[],5,FALSE), 0)</f>
        <v>0</v>
      </c>
      <c r="AG100" s="4">
        <f>IFERROR(VLOOKUP($A100,Round30[],5,FALSE), 0)</f>
        <v>0</v>
      </c>
      <c r="AH100" s="4">
        <f>IFERROR(VLOOKUP($A100,Round31[],5,FALSE), 0)</f>
        <v>0</v>
      </c>
      <c r="AI100" s="4">
        <f>IFERROR(VLOOKUP($A100,Round32[],5,FALSE), 0)</f>
        <v>0</v>
      </c>
      <c r="AJ100" s="4">
        <f>IFERROR(VLOOKUP($A100,Round33[],5,FALSE), 0)</f>
        <v>0</v>
      </c>
      <c r="AK100" s="4">
        <f>IFERROR(VLOOKUP($A100,Round34[],5,FALSE), 0)</f>
        <v>0</v>
      </c>
      <c r="AL100" s="4">
        <f>IFERROR(VLOOKUP($A100,Round35[],5,FALSE), 0)</f>
        <v>0</v>
      </c>
      <c r="AM100" s="4">
        <f>IFERROR(VLOOKUP($A100,Round36[],5,FALSE), 0)</f>
        <v>0</v>
      </c>
      <c r="AN100" s="4">
        <f>IFERROR(VLOOKUP($A100,Round37[],5,FALSE), 0)</f>
        <v>0</v>
      </c>
      <c r="AO100" s="4">
        <f>IFERROR(VLOOKUP($A100,Round38[],5,FALSE), 0)</f>
        <v>0</v>
      </c>
      <c r="AP100" s="4">
        <f>IFERROR(VLOOKUP($A100,Round39[],5,FALSE), 0)</f>
        <v>0</v>
      </c>
      <c r="AQ100" s="4">
        <f>IFERROR(VLOOKUP($A100,Round40[],5,FALSE), 0)</f>
        <v>0</v>
      </c>
      <c r="AR100" s="4">
        <f>IFERROR(VLOOKUP($A100,Round41[],5,FALSE), 0)</f>
        <v>0</v>
      </c>
      <c r="AS100" s="4">
        <f>IFERROR(VLOOKUP($A100,Round42[],5,FALSE), 0)</f>
        <v>0</v>
      </c>
      <c r="AT100" s="4">
        <f>IFERROR(VLOOKUP($A100,Round43[],5,FALSE), 0)</f>
        <v>0</v>
      </c>
      <c r="AU100" s="4">
        <f>IFERROR(VLOOKUP($A100,Round44[],5,FALSE), 0)</f>
        <v>0</v>
      </c>
      <c r="AV100" s="4">
        <f>IFERROR(VLOOKUP($A100,Round45[],5,FALSE), 0)</f>
        <v>0</v>
      </c>
      <c r="AW100" s="4">
        <f>IFERROR(VLOOKUP($A100,Round46[],5,FALSE), 0)</f>
        <v>0</v>
      </c>
      <c r="AX100" s="4">
        <f>IFERROR(VLOOKUP($A100,Round47[],5,FALSE), 0)</f>
        <v>0</v>
      </c>
      <c r="AY100" s="4">
        <f>IFERROR(VLOOKUP($A100,Round48[],5,FALSE), 0)</f>
        <v>0</v>
      </c>
      <c r="AZ100" s="4">
        <f>IFERROR(VLOOKUP($A100,Round49[],5,FALSE), 0)</f>
        <v>0</v>
      </c>
      <c r="BA100" s="4">
        <f>IFERROR(VLOOKUP($A100,Round50[],5,FALSE), 0)</f>
        <v>0</v>
      </c>
      <c r="BB100" s="4">
        <f>IFERROR(VLOOKUP($A100,Round51[],5,FALSE), 0)</f>
        <v>0</v>
      </c>
      <c r="BC100" s="4">
        <f>IFERROR(VLOOKUP($A100,Round52[],5,FALSE), 0)</f>
        <v>0</v>
      </c>
      <c r="BD100" s="4">
        <f>IFERROR(VLOOKUP($A100,Round53[],5,FALSE), 0)</f>
        <v>0</v>
      </c>
      <c r="BE100" s="4">
        <f>IFERROR(VLOOKUP($A100,Round54[],5,FALSE), 0)</f>
        <v>0</v>
      </c>
      <c r="BF100" s="4">
        <f>IFERROR(VLOOKUP($A100,Round55[],5,FALSE), 0)</f>
        <v>0</v>
      </c>
      <c r="BG100" s="4">
        <f>IFERROR(VLOOKUP($A100,Round56[],5,FALSE), 0)</f>
        <v>0</v>
      </c>
      <c r="BH100" s="4">
        <f>IFERROR(VLOOKUP($A100,Round57[],5,FALSE), 0)</f>
        <v>0</v>
      </c>
      <c r="BI100" s="4">
        <f>IFERROR(VLOOKUP($A100,Round58[],5,FALSE), 0)</f>
        <v>0</v>
      </c>
      <c r="BJ100" s="4">
        <f>IFERROR(VLOOKUP($A100,Round59[],5,FALSE), 0)</f>
        <v>0</v>
      </c>
      <c r="BK100" s="4">
        <f>IFERROR(VLOOKUP($A100,Round60[],5,FALSE), 0)</f>
        <v>0</v>
      </c>
    </row>
    <row r="101" spans="1:63" ht="22.5" x14ac:dyDescent="0.25">
      <c r="A101" s="1">
        <v>26482</v>
      </c>
      <c r="B101" s="2" t="s">
        <v>162</v>
      </c>
      <c r="C101" s="6">
        <f xml:space="preserve"> SUM(TotalPoints[[#This Row],[دور 1]:[دور 60]])</f>
        <v>1</v>
      </c>
      <c r="D101" s="1">
        <f>IFERROR(VLOOKUP($A101,Round01[],5,FALSE), 0)</f>
        <v>0</v>
      </c>
      <c r="E101" s="1">
        <f>IFERROR(VLOOKUP($A101,Round02[],5,FALSE), 0)</f>
        <v>0</v>
      </c>
      <c r="F101" s="1">
        <f>IFERROR(VLOOKUP($A101,Round03[],5,FALSE), 0)</f>
        <v>1</v>
      </c>
      <c r="G101" s="1">
        <f>IFERROR(VLOOKUP($A101,Round04[],5,FALSE), 0)</f>
        <v>0</v>
      </c>
      <c r="H101" s="1">
        <f>IFERROR(VLOOKUP($A101,Round05[],5,FALSE), 0)</f>
        <v>0</v>
      </c>
      <c r="I101" s="4">
        <f>IFERROR(VLOOKUP($A101,Round06[],5,FALSE), 0)</f>
        <v>0</v>
      </c>
      <c r="J101" s="1">
        <f>IFERROR(VLOOKUP($A101,Round07[],5,FALSE), 0)</f>
        <v>0</v>
      </c>
      <c r="K101" s="1">
        <f>IFERROR(VLOOKUP($A101,Round08[],5,FALSE), 0)</f>
        <v>0</v>
      </c>
      <c r="L101" s="1">
        <f>IFERROR(VLOOKUP($A101,Round09[],5,FALSE), 0)</f>
        <v>0</v>
      </c>
      <c r="M101" s="1">
        <f>IFERROR(VLOOKUP($A101,Round10[],5,FALSE), 0)</f>
        <v>0</v>
      </c>
      <c r="N101" s="1">
        <f>IFERROR(VLOOKUP($A101,Round11[],5,FALSE), 0)</f>
        <v>0</v>
      </c>
      <c r="O101" s="1">
        <f>IFERROR(VLOOKUP($A101,Round12[],5,FALSE), 0)</f>
        <v>0</v>
      </c>
      <c r="P101" s="1">
        <f>IFERROR(VLOOKUP($A101,Round13[],5,FALSE), 0)</f>
        <v>0</v>
      </c>
      <c r="Q101" s="1">
        <f>IFERROR(VLOOKUP($A101,Round14[],5,FALSE), 0)</f>
        <v>0</v>
      </c>
      <c r="R101" s="1">
        <f>IFERROR(VLOOKUP($A101,Round15[],5,FALSE), 0)</f>
        <v>0</v>
      </c>
      <c r="S101" s="1">
        <f>IFERROR(VLOOKUP($A101,Round16[],5,FALSE), 0)</f>
        <v>0</v>
      </c>
      <c r="T101" s="1">
        <f>IFERROR(VLOOKUP($A101,Round17[],5,FALSE), 0)</f>
        <v>0</v>
      </c>
      <c r="U101" s="1">
        <f>IFERROR(VLOOKUP($A101,Round18[],5,FALSE), 0)</f>
        <v>0</v>
      </c>
      <c r="V101" s="1">
        <f>IFERROR(VLOOKUP($A101,Round19[],5,FALSE), 0)</f>
        <v>0</v>
      </c>
      <c r="W101" s="1">
        <f>IFERROR(VLOOKUP($A101,Round20[],5,FALSE), 0)</f>
        <v>0</v>
      </c>
      <c r="X101" s="1">
        <f>IFERROR(VLOOKUP($A101,Round21[],5,FALSE), 0)</f>
        <v>0</v>
      </c>
      <c r="Y101" s="1">
        <f>IFERROR(VLOOKUP($A101,Round22[],5,FALSE), 0)</f>
        <v>0</v>
      </c>
      <c r="Z101" s="1">
        <f>IFERROR(VLOOKUP($A101,Round23[],5,FALSE), 0)</f>
        <v>0</v>
      </c>
      <c r="AA101" s="1">
        <f>IFERROR(VLOOKUP($A101,Round24[],5,FALSE), 0)</f>
        <v>0</v>
      </c>
      <c r="AB101" s="1">
        <f>IFERROR(VLOOKUP($A101,Round25[],5,FALSE), 0)</f>
        <v>0</v>
      </c>
      <c r="AC101" s="1">
        <f>IFERROR(VLOOKUP($A101,Round26[],5,FALSE), 0)</f>
        <v>0</v>
      </c>
      <c r="AD101" s="1">
        <f>IFERROR(VLOOKUP($A101,Round27[],5,FALSE), 0)</f>
        <v>0</v>
      </c>
      <c r="AE101" s="1">
        <f>IFERROR(VLOOKUP($A101,Round28[],5,FALSE), 0)</f>
        <v>0</v>
      </c>
      <c r="AF101" s="1">
        <f>IFERROR(VLOOKUP($A101,Round29[],5,FALSE), 0)</f>
        <v>0</v>
      </c>
      <c r="AG101" s="1">
        <f>IFERROR(VLOOKUP($A101,Round30[],5,FALSE), 0)</f>
        <v>0</v>
      </c>
      <c r="AH101" s="1">
        <f>IFERROR(VLOOKUP($A101,Round31[],5,FALSE), 0)</f>
        <v>0</v>
      </c>
      <c r="AI101" s="1">
        <f>IFERROR(VLOOKUP($A101,Round32[],5,FALSE), 0)</f>
        <v>0</v>
      </c>
      <c r="AJ101" s="1">
        <f>IFERROR(VLOOKUP($A101,Round33[],5,FALSE), 0)</f>
        <v>0</v>
      </c>
      <c r="AK101" s="1">
        <f>IFERROR(VLOOKUP($A101,Round34[],5,FALSE), 0)</f>
        <v>0</v>
      </c>
      <c r="AL101" s="1">
        <f>IFERROR(VLOOKUP($A101,Round35[],5,FALSE), 0)</f>
        <v>0</v>
      </c>
      <c r="AM101" s="1">
        <f>IFERROR(VLOOKUP($A101,Round36[],5,FALSE), 0)</f>
        <v>0</v>
      </c>
      <c r="AN101" s="1">
        <f>IFERROR(VLOOKUP($A101,Round37[],5,FALSE), 0)</f>
        <v>0</v>
      </c>
      <c r="AO101" s="1">
        <f>IFERROR(VLOOKUP($A101,Round38[],5,FALSE), 0)</f>
        <v>0</v>
      </c>
      <c r="AP101" s="1">
        <f>IFERROR(VLOOKUP($A101,Round39[],5,FALSE), 0)</f>
        <v>0</v>
      </c>
      <c r="AQ101" s="1">
        <f>IFERROR(VLOOKUP($A101,Round40[],5,FALSE), 0)</f>
        <v>0</v>
      </c>
      <c r="AR101" s="1">
        <f>IFERROR(VLOOKUP($A101,Round41[],5,FALSE), 0)</f>
        <v>0</v>
      </c>
      <c r="AS101" s="1">
        <f>IFERROR(VLOOKUP($A101,Round42[],5,FALSE), 0)</f>
        <v>0</v>
      </c>
      <c r="AT101" s="1">
        <f>IFERROR(VLOOKUP($A101,Round43[],5,FALSE), 0)</f>
        <v>0</v>
      </c>
      <c r="AU101" s="1">
        <f>IFERROR(VLOOKUP($A101,Round44[],5,FALSE), 0)</f>
        <v>0</v>
      </c>
      <c r="AV101" s="1">
        <f>IFERROR(VLOOKUP($A101,Round45[],5,FALSE), 0)</f>
        <v>0</v>
      </c>
      <c r="AW101" s="1">
        <f>IFERROR(VLOOKUP($A101,Round46[],5,FALSE), 0)</f>
        <v>0</v>
      </c>
      <c r="AX101" s="1">
        <f>IFERROR(VLOOKUP($A101,Round47[],5,FALSE), 0)</f>
        <v>0</v>
      </c>
      <c r="AY101" s="1">
        <f>IFERROR(VLOOKUP($A101,Round48[],5,FALSE), 0)</f>
        <v>0</v>
      </c>
      <c r="AZ101" s="1">
        <f>IFERROR(VLOOKUP($A101,Round49[],5,FALSE), 0)</f>
        <v>0</v>
      </c>
      <c r="BA101" s="1">
        <f>IFERROR(VLOOKUP($A101,Round50[],5,FALSE), 0)</f>
        <v>0</v>
      </c>
      <c r="BB101" s="1">
        <f>IFERROR(VLOOKUP($A101,Round51[],5,FALSE), 0)</f>
        <v>0</v>
      </c>
      <c r="BC101" s="1">
        <f>IFERROR(VLOOKUP($A101,Round52[],5,FALSE), 0)</f>
        <v>0</v>
      </c>
      <c r="BD101" s="1">
        <f>IFERROR(VLOOKUP($A101,Round53[],5,FALSE), 0)</f>
        <v>0</v>
      </c>
      <c r="BE101" s="1">
        <f>IFERROR(VLOOKUP($A101,Round54[],5,FALSE), 0)</f>
        <v>0</v>
      </c>
      <c r="BF101" s="1">
        <f>IFERROR(VLOOKUP($A101,Round55[],5,FALSE), 0)</f>
        <v>0</v>
      </c>
      <c r="BG101" s="1">
        <f>IFERROR(VLOOKUP($A101,Round56[],5,FALSE), 0)</f>
        <v>0</v>
      </c>
      <c r="BH101" s="1">
        <f>IFERROR(VLOOKUP($A101,Round57[],5,FALSE), 0)</f>
        <v>0</v>
      </c>
      <c r="BI101" s="1">
        <f>IFERROR(VLOOKUP($A101,Round58[],5,FALSE), 0)</f>
        <v>0</v>
      </c>
      <c r="BJ101" s="1">
        <f>IFERROR(VLOOKUP($A101,Round59[],5,FALSE), 0)</f>
        <v>0</v>
      </c>
      <c r="BK101" s="1">
        <f>IFERROR(VLOOKUP($A101,Round60[],5,FALSE), 0)</f>
        <v>0</v>
      </c>
    </row>
    <row r="102" spans="1:63" ht="22.5" x14ac:dyDescent="0.25">
      <c r="A102" s="1">
        <v>26321</v>
      </c>
      <c r="B102" s="5" t="s">
        <v>189</v>
      </c>
      <c r="C102" s="7">
        <f xml:space="preserve"> SUM(TotalPoints[[#This Row],[دور 1]:[دور 60]])</f>
        <v>1</v>
      </c>
      <c r="D102" s="4">
        <f>IFERROR(VLOOKUP($A102,Round01[],5,FALSE), 0)</f>
        <v>0</v>
      </c>
      <c r="E102" s="4">
        <f>IFERROR(VLOOKUP($A102,Round02[],5,FALSE), 0)</f>
        <v>0</v>
      </c>
      <c r="F102" s="4">
        <f>IFERROR(VLOOKUP($A102,Round03[],5,FALSE), 0)</f>
        <v>1</v>
      </c>
      <c r="G102" s="4">
        <f>IFERROR(VLOOKUP($A102,Round04[],5,FALSE), 0)</f>
        <v>0</v>
      </c>
      <c r="H102" s="4">
        <f>IFERROR(VLOOKUP($A102,Round05[],5,FALSE), 0)</f>
        <v>0</v>
      </c>
      <c r="I102" s="4">
        <f>IFERROR(VLOOKUP($A102,Round06[],5,FALSE), 0)</f>
        <v>0</v>
      </c>
      <c r="J102" s="4">
        <f>IFERROR(VLOOKUP($A102,Round07[],5,FALSE), 0)</f>
        <v>0</v>
      </c>
      <c r="K102" s="4">
        <f>IFERROR(VLOOKUP($A102,Round08[],5,FALSE), 0)</f>
        <v>0</v>
      </c>
      <c r="L102" s="4">
        <f>IFERROR(VLOOKUP($A102,Round09[],5,FALSE), 0)</f>
        <v>0</v>
      </c>
      <c r="M102" s="4">
        <f>IFERROR(VLOOKUP($A102,Round10[],5,FALSE), 0)</f>
        <v>0</v>
      </c>
      <c r="N102" s="4">
        <f>IFERROR(VLOOKUP($A102,Round11[],5,FALSE), 0)</f>
        <v>0</v>
      </c>
      <c r="O102" s="4">
        <f>IFERROR(VLOOKUP($A102,Round12[],5,FALSE), 0)</f>
        <v>0</v>
      </c>
      <c r="P102" s="4">
        <f>IFERROR(VLOOKUP($A102,Round13[],5,FALSE), 0)</f>
        <v>0</v>
      </c>
      <c r="Q102" s="4">
        <f>IFERROR(VLOOKUP($A102,Round14[],5,FALSE), 0)</f>
        <v>0</v>
      </c>
      <c r="R102" s="4">
        <f>IFERROR(VLOOKUP($A102,Round15[],5,FALSE), 0)</f>
        <v>0</v>
      </c>
      <c r="S102" s="4">
        <f>IFERROR(VLOOKUP($A102,Round16[],5,FALSE), 0)</f>
        <v>0</v>
      </c>
      <c r="T102" s="4">
        <f>IFERROR(VLOOKUP($A102,Round17[],5,FALSE), 0)</f>
        <v>0</v>
      </c>
      <c r="U102" s="4">
        <f>IFERROR(VLOOKUP($A102,Round18[],5,FALSE), 0)</f>
        <v>0</v>
      </c>
      <c r="V102" s="4">
        <f>IFERROR(VLOOKUP($A102,Round19[],5,FALSE), 0)</f>
        <v>0</v>
      </c>
      <c r="W102" s="4">
        <f>IFERROR(VLOOKUP($A102,Round20[],5,FALSE), 0)</f>
        <v>0</v>
      </c>
      <c r="X102" s="4">
        <f>IFERROR(VLOOKUP($A102,Round21[],5,FALSE), 0)</f>
        <v>0</v>
      </c>
      <c r="Y102" s="4">
        <f>IFERROR(VLOOKUP($A102,Round22[],5,FALSE), 0)</f>
        <v>0</v>
      </c>
      <c r="Z102" s="4">
        <f>IFERROR(VLOOKUP($A102,Round23[],5,FALSE), 0)</f>
        <v>0</v>
      </c>
      <c r="AA102" s="4">
        <f>IFERROR(VLOOKUP($A102,Round24[],5,FALSE), 0)</f>
        <v>0</v>
      </c>
      <c r="AB102" s="4">
        <f>IFERROR(VLOOKUP($A102,Round25[],5,FALSE), 0)</f>
        <v>0</v>
      </c>
      <c r="AC102" s="4">
        <f>IFERROR(VLOOKUP($A102,Round26[],5,FALSE), 0)</f>
        <v>0</v>
      </c>
      <c r="AD102" s="4">
        <f>IFERROR(VLOOKUP($A102,Round27[],5,FALSE), 0)</f>
        <v>0</v>
      </c>
      <c r="AE102" s="4">
        <f>IFERROR(VLOOKUP($A102,Round28[],5,FALSE), 0)</f>
        <v>0</v>
      </c>
      <c r="AF102" s="4">
        <f>IFERROR(VLOOKUP($A102,Round29[],5,FALSE), 0)</f>
        <v>0</v>
      </c>
      <c r="AG102" s="4">
        <f>IFERROR(VLOOKUP($A102,Round30[],5,FALSE), 0)</f>
        <v>0</v>
      </c>
      <c r="AH102" s="4">
        <f>IFERROR(VLOOKUP($A102,Round31[],5,FALSE), 0)</f>
        <v>0</v>
      </c>
      <c r="AI102" s="4">
        <f>IFERROR(VLOOKUP($A102,Round32[],5,FALSE), 0)</f>
        <v>0</v>
      </c>
      <c r="AJ102" s="4">
        <f>IFERROR(VLOOKUP($A102,Round33[],5,FALSE), 0)</f>
        <v>0</v>
      </c>
      <c r="AK102" s="4">
        <f>IFERROR(VLOOKUP($A102,Round34[],5,FALSE), 0)</f>
        <v>0</v>
      </c>
      <c r="AL102" s="4">
        <f>IFERROR(VLOOKUP($A102,Round35[],5,FALSE), 0)</f>
        <v>0</v>
      </c>
      <c r="AM102" s="4">
        <f>IFERROR(VLOOKUP($A102,Round36[],5,FALSE), 0)</f>
        <v>0</v>
      </c>
      <c r="AN102" s="4">
        <f>IFERROR(VLOOKUP($A102,Round37[],5,FALSE), 0)</f>
        <v>0</v>
      </c>
      <c r="AO102" s="4">
        <f>IFERROR(VLOOKUP($A102,Round38[],5,FALSE), 0)</f>
        <v>0</v>
      </c>
      <c r="AP102" s="4">
        <f>IFERROR(VLOOKUP($A102,Round39[],5,FALSE), 0)</f>
        <v>0</v>
      </c>
      <c r="AQ102" s="4">
        <f>IFERROR(VLOOKUP($A102,Round40[],5,FALSE), 0)</f>
        <v>0</v>
      </c>
      <c r="AR102" s="4">
        <f>IFERROR(VLOOKUP($A102,Round41[],5,FALSE), 0)</f>
        <v>0</v>
      </c>
      <c r="AS102" s="4">
        <f>IFERROR(VLOOKUP($A102,Round42[],5,FALSE), 0)</f>
        <v>0</v>
      </c>
      <c r="AT102" s="4">
        <f>IFERROR(VLOOKUP($A102,Round43[],5,FALSE), 0)</f>
        <v>0</v>
      </c>
      <c r="AU102" s="4">
        <f>IFERROR(VLOOKUP($A102,Round44[],5,FALSE), 0)</f>
        <v>0</v>
      </c>
      <c r="AV102" s="4">
        <f>IFERROR(VLOOKUP($A102,Round45[],5,FALSE), 0)</f>
        <v>0</v>
      </c>
      <c r="AW102" s="4">
        <f>IFERROR(VLOOKUP($A102,Round46[],5,FALSE), 0)</f>
        <v>0</v>
      </c>
      <c r="AX102" s="4">
        <f>IFERROR(VLOOKUP($A102,Round47[],5,FALSE), 0)</f>
        <v>0</v>
      </c>
      <c r="AY102" s="4">
        <f>IFERROR(VLOOKUP($A102,Round48[],5,FALSE), 0)</f>
        <v>0</v>
      </c>
      <c r="AZ102" s="4">
        <f>IFERROR(VLOOKUP($A102,Round49[],5,FALSE), 0)</f>
        <v>0</v>
      </c>
      <c r="BA102" s="4">
        <f>IFERROR(VLOOKUP($A102,Round50[],5,FALSE), 0)</f>
        <v>0</v>
      </c>
      <c r="BB102" s="4">
        <f>IFERROR(VLOOKUP($A102,Round51[],5,FALSE), 0)</f>
        <v>0</v>
      </c>
      <c r="BC102" s="4">
        <f>IFERROR(VLOOKUP($A102,Round52[],5,FALSE), 0)</f>
        <v>0</v>
      </c>
      <c r="BD102" s="4">
        <f>IFERROR(VLOOKUP($A102,Round53[],5,FALSE), 0)</f>
        <v>0</v>
      </c>
      <c r="BE102" s="4">
        <f>IFERROR(VLOOKUP($A102,Round54[],5,FALSE), 0)</f>
        <v>0</v>
      </c>
      <c r="BF102" s="4">
        <f>IFERROR(VLOOKUP($A102,Round55[],5,FALSE), 0)</f>
        <v>0</v>
      </c>
      <c r="BG102" s="4">
        <f>IFERROR(VLOOKUP($A102,Round56[],5,FALSE), 0)</f>
        <v>0</v>
      </c>
      <c r="BH102" s="4">
        <f>IFERROR(VLOOKUP($A102,Round57[],5,FALSE), 0)</f>
        <v>0</v>
      </c>
      <c r="BI102" s="4">
        <f>IFERROR(VLOOKUP($A102,Round58[],5,FALSE), 0)</f>
        <v>0</v>
      </c>
      <c r="BJ102" s="4">
        <f>IFERROR(VLOOKUP($A102,Round59[],5,FALSE), 0)</f>
        <v>0</v>
      </c>
      <c r="BK102" s="4">
        <f>IFERROR(VLOOKUP($A102,Round60[],5,FALSE), 0)</f>
        <v>0</v>
      </c>
    </row>
    <row r="103" spans="1:63" ht="22.5" x14ac:dyDescent="0.25">
      <c r="A103" s="1">
        <v>22089</v>
      </c>
      <c r="B103" s="5" t="s">
        <v>160</v>
      </c>
      <c r="C103" s="7">
        <f xml:space="preserve"> SUM(TotalPoints[[#This Row],[دور 1]:[دور 60]])</f>
        <v>1</v>
      </c>
      <c r="D103" s="4">
        <f>IFERROR(VLOOKUP($A103,Round01[],5,FALSE), 0)</f>
        <v>0</v>
      </c>
      <c r="E103" s="4">
        <f>IFERROR(VLOOKUP($A103,Round02[],5,FALSE), 0)</f>
        <v>0</v>
      </c>
      <c r="F103" s="4">
        <f>IFERROR(VLOOKUP($A103,Round03[],5,FALSE), 0)</f>
        <v>1</v>
      </c>
      <c r="G103" s="4">
        <f>IFERROR(VLOOKUP($A103,Round04[],5,FALSE), 0)</f>
        <v>0</v>
      </c>
      <c r="H103" s="4">
        <f>IFERROR(VLOOKUP($A103,Round05[],5,FALSE), 0)</f>
        <v>0</v>
      </c>
      <c r="I103" s="4">
        <f>IFERROR(VLOOKUP($A103,Round06[],5,FALSE), 0)</f>
        <v>0</v>
      </c>
      <c r="J103" s="4">
        <f>IFERROR(VLOOKUP($A103,Round07[],5,FALSE), 0)</f>
        <v>0</v>
      </c>
      <c r="K103" s="4">
        <f>IFERROR(VLOOKUP($A103,Round08[],5,FALSE), 0)</f>
        <v>0</v>
      </c>
      <c r="L103" s="4">
        <f>IFERROR(VLOOKUP($A103,Round09[],5,FALSE), 0)</f>
        <v>0</v>
      </c>
      <c r="M103" s="4">
        <f>IFERROR(VLOOKUP($A103,Round10[],5,FALSE), 0)</f>
        <v>0</v>
      </c>
      <c r="N103" s="4">
        <f>IFERROR(VLOOKUP($A103,Round11[],5,FALSE), 0)</f>
        <v>0</v>
      </c>
      <c r="O103" s="4">
        <f>IFERROR(VLOOKUP($A103,Round12[],5,FALSE), 0)</f>
        <v>0</v>
      </c>
      <c r="P103" s="4">
        <f>IFERROR(VLOOKUP($A103,Round13[],5,FALSE), 0)</f>
        <v>0</v>
      </c>
      <c r="Q103" s="4">
        <f>IFERROR(VLOOKUP($A103,Round14[],5,FALSE), 0)</f>
        <v>0</v>
      </c>
      <c r="R103" s="4">
        <f>IFERROR(VLOOKUP($A103,Round15[],5,FALSE), 0)</f>
        <v>0</v>
      </c>
      <c r="S103" s="4">
        <f>IFERROR(VLOOKUP($A103,Round16[],5,FALSE), 0)</f>
        <v>0</v>
      </c>
      <c r="T103" s="4">
        <f>IFERROR(VLOOKUP($A103,Round17[],5,FALSE), 0)</f>
        <v>0</v>
      </c>
      <c r="U103" s="4">
        <f>IFERROR(VLOOKUP($A103,Round18[],5,FALSE), 0)</f>
        <v>0</v>
      </c>
      <c r="V103" s="4">
        <f>IFERROR(VLOOKUP($A103,Round19[],5,FALSE), 0)</f>
        <v>0</v>
      </c>
      <c r="W103" s="4">
        <f>IFERROR(VLOOKUP($A103,Round20[],5,FALSE), 0)</f>
        <v>0</v>
      </c>
      <c r="X103" s="4">
        <f>IFERROR(VLOOKUP($A103,Round21[],5,FALSE), 0)</f>
        <v>0</v>
      </c>
      <c r="Y103" s="4">
        <f>IFERROR(VLOOKUP($A103,Round22[],5,FALSE), 0)</f>
        <v>0</v>
      </c>
      <c r="Z103" s="4">
        <f>IFERROR(VLOOKUP($A103,Round23[],5,FALSE), 0)</f>
        <v>0</v>
      </c>
      <c r="AA103" s="4">
        <f>IFERROR(VLOOKUP($A103,Round24[],5,FALSE), 0)</f>
        <v>0</v>
      </c>
      <c r="AB103" s="4">
        <f>IFERROR(VLOOKUP($A103,Round25[],5,FALSE), 0)</f>
        <v>0</v>
      </c>
      <c r="AC103" s="4">
        <f>IFERROR(VLOOKUP($A103,Round26[],5,FALSE), 0)</f>
        <v>0</v>
      </c>
      <c r="AD103" s="4">
        <f>IFERROR(VLOOKUP($A103,Round27[],5,FALSE), 0)</f>
        <v>0</v>
      </c>
      <c r="AE103" s="4">
        <f>IFERROR(VLOOKUP($A103,Round28[],5,FALSE), 0)</f>
        <v>0</v>
      </c>
      <c r="AF103" s="4">
        <f>IFERROR(VLOOKUP($A103,Round29[],5,FALSE), 0)</f>
        <v>0</v>
      </c>
      <c r="AG103" s="4">
        <f>IFERROR(VLOOKUP($A103,Round30[],5,FALSE), 0)</f>
        <v>0</v>
      </c>
      <c r="AH103" s="4">
        <f>IFERROR(VLOOKUP($A103,Round31[],5,FALSE), 0)</f>
        <v>0</v>
      </c>
      <c r="AI103" s="4">
        <f>IFERROR(VLOOKUP($A103,Round32[],5,FALSE), 0)</f>
        <v>0</v>
      </c>
      <c r="AJ103" s="4">
        <f>IFERROR(VLOOKUP($A103,Round33[],5,FALSE), 0)</f>
        <v>0</v>
      </c>
      <c r="AK103" s="4">
        <f>IFERROR(VLOOKUP($A103,Round34[],5,FALSE), 0)</f>
        <v>0</v>
      </c>
      <c r="AL103" s="4">
        <f>IFERROR(VLOOKUP($A103,Round35[],5,FALSE), 0)</f>
        <v>0</v>
      </c>
      <c r="AM103" s="4">
        <f>IFERROR(VLOOKUP($A103,Round36[],5,FALSE), 0)</f>
        <v>0</v>
      </c>
      <c r="AN103" s="4">
        <f>IFERROR(VLOOKUP($A103,Round37[],5,FALSE), 0)</f>
        <v>0</v>
      </c>
      <c r="AO103" s="4">
        <f>IFERROR(VLOOKUP($A103,Round38[],5,FALSE), 0)</f>
        <v>0</v>
      </c>
      <c r="AP103" s="4">
        <f>IFERROR(VLOOKUP($A103,Round39[],5,FALSE), 0)</f>
        <v>0</v>
      </c>
      <c r="AQ103" s="4">
        <f>IFERROR(VLOOKUP($A103,Round40[],5,FALSE), 0)</f>
        <v>0</v>
      </c>
      <c r="AR103" s="4">
        <f>IFERROR(VLOOKUP($A103,Round41[],5,FALSE), 0)</f>
        <v>0</v>
      </c>
      <c r="AS103" s="4">
        <f>IFERROR(VLOOKUP($A103,Round42[],5,FALSE), 0)</f>
        <v>0</v>
      </c>
      <c r="AT103" s="4">
        <f>IFERROR(VLOOKUP($A103,Round43[],5,FALSE), 0)</f>
        <v>0</v>
      </c>
      <c r="AU103" s="4">
        <f>IFERROR(VLOOKUP($A103,Round44[],5,FALSE), 0)</f>
        <v>0</v>
      </c>
      <c r="AV103" s="4">
        <f>IFERROR(VLOOKUP($A103,Round45[],5,FALSE), 0)</f>
        <v>0</v>
      </c>
      <c r="AW103" s="4">
        <f>IFERROR(VLOOKUP($A103,Round46[],5,FALSE), 0)</f>
        <v>0</v>
      </c>
      <c r="AX103" s="4">
        <f>IFERROR(VLOOKUP($A103,Round47[],5,FALSE), 0)</f>
        <v>0</v>
      </c>
      <c r="AY103" s="4">
        <f>IFERROR(VLOOKUP($A103,Round48[],5,FALSE), 0)</f>
        <v>0</v>
      </c>
      <c r="AZ103" s="4">
        <f>IFERROR(VLOOKUP($A103,Round49[],5,FALSE), 0)</f>
        <v>0</v>
      </c>
      <c r="BA103" s="4">
        <f>IFERROR(VLOOKUP($A103,Round50[],5,FALSE), 0)</f>
        <v>0</v>
      </c>
      <c r="BB103" s="4">
        <f>IFERROR(VLOOKUP($A103,Round51[],5,FALSE), 0)</f>
        <v>0</v>
      </c>
      <c r="BC103" s="4">
        <f>IFERROR(VLOOKUP($A103,Round52[],5,FALSE), 0)</f>
        <v>0</v>
      </c>
      <c r="BD103" s="4">
        <f>IFERROR(VLOOKUP($A103,Round53[],5,FALSE), 0)</f>
        <v>0</v>
      </c>
      <c r="BE103" s="4">
        <f>IFERROR(VLOOKUP($A103,Round54[],5,FALSE), 0)</f>
        <v>0</v>
      </c>
      <c r="BF103" s="4">
        <f>IFERROR(VLOOKUP($A103,Round55[],5,FALSE), 0)</f>
        <v>0</v>
      </c>
      <c r="BG103" s="4">
        <f>IFERROR(VLOOKUP($A103,Round56[],5,FALSE), 0)</f>
        <v>0</v>
      </c>
      <c r="BH103" s="4">
        <f>IFERROR(VLOOKUP($A103,Round57[],5,FALSE), 0)</f>
        <v>0</v>
      </c>
      <c r="BI103" s="4">
        <f>IFERROR(VLOOKUP($A103,Round58[],5,FALSE), 0)</f>
        <v>0</v>
      </c>
      <c r="BJ103" s="4">
        <f>IFERROR(VLOOKUP($A103,Round59[],5,FALSE), 0)</f>
        <v>0</v>
      </c>
      <c r="BK103" s="4">
        <f>IFERROR(VLOOKUP($A103,Round60[],5,FALSE), 0)</f>
        <v>0</v>
      </c>
    </row>
    <row r="104" spans="1:63" ht="22.5" x14ac:dyDescent="0.25">
      <c r="A104" s="1">
        <v>17142</v>
      </c>
      <c r="B104" s="5" t="s">
        <v>180</v>
      </c>
      <c r="C104" s="7">
        <f xml:space="preserve"> SUM(TotalPoints[[#This Row],[دور 1]:[دور 60]])</f>
        <v>1</v>
      </c>
      <c r="D104" s="4">
        <f>IFERROR(VLOOKUP($A104,Round01[],5,FALSE), 0)</f>
        <v>0</v>
      </c>
      <c r="E104" s="4">
        <f>IFERROR(VLOOKUP($A104,Round02[],5,FALSE), 0)</f>
        <v>0</v>
      </c>
      <c r="F104" s="4">
        <f>IFERROR(VLOOKUP($A104,Round03[],5,FALSE), 0)</f>
        <v>1</v>
      </c>
      <c r="G104" s="4">
        <f>IFERROR(VLOOKUP($A104,Round04[],5,FALSE), 0)</f>
        <v>0</v>
      </c>
      <c r="H104" s="4">
        <f>IFERROR(VLOOKUP($A104,Round05[],5,FALSE), 0)</f>
        <v>0</v>
      </c>
      <c r="I104" s="4">
        <f>IFERROR(VLOOKUP($A104,Round06[],5,FALSE), 0)</f>
        <v>0</v>
      </c>
      <c r="J104" s="4">
        <f>IFERROR(VLOOKUP($A104,Round07[],5,FALSE), 0)</f>
        <v>0</v>
      </c>
      <c r="K104" s="4">
        <f>IFERROR(VLOOKUP($A104,Round08[],5,FALSE), 0)</f>
        <v>0</v>
      </c>
      <c r="L104" s="4">
        <f>IFERROR(VLOOKUP($A104,Round09[],5,FALSE), 0)</f>
        <v>0</v>
      </c>
      <c r="M104" s="4">
        <f>IFERROR(VLOOKUP($A104,Round10[],5,FALSE), 0)</f>
        <v>0</v>
      </c>
      <c r="N104" s="4">
        <f>IFERROR(VLOOKUP($A104,Round11[],5,FALSE), 0)</f>
        <v>0</v>
      </c>
      <c r="O104" s="4">
        <f>IFERROR(VLOOKUP($A104,Round12[],5,FALSE), 0)</f>
        <v>0</v>
      </c>
      <c r="P104" s="4">
        <f>IFERROR(VLOOKUP($A104,Round13[],5,FALSE), 0)</f>
        <v>0</v>
      </c>
      <c r="Q104" s="4">
        <f>IFERROR(VLOOKUP($A104,Round14[],5,FALSE), 0)</f>
        <v>0</v>
      </c>
      <c r="R104" s="4">
        <f>IFERROR(VLOOKUP($A104,Round15[],5,FALSE), 0)</f>
        <v>0</v>
      </c>
      <c r="S104" s="4">
        <f>IFERROR(VLOOKUP($A104,Round16[],5,FALSE), 0)</f>
        <v>0</v>
      </c>
      <c r="T104" s="4">
        <f>IFERROR(VLOOKUP($A104,Round17[],5,FALSE), 0)</f>
        <v>0</v>
      </c>
      <c r="U104" s="4">
        <f>IFERROR(VLOOKUP($A104,Round18[],5,FALSE), 0)</f>
        <v>0</v>
      </c>
      <c r="V104" s="4">
        <f>IFERROR(VLOOKUP($A104,Round19[],5,FALSE), 0)</f>
        <v>0</v>
      </c>
      <c r="W104" s="4">
        <f>IFERROR(VLOOKUP($A104,Round20[],5,FALSE), 0)</f>
        <v>0</v>
      </c>
      <c r="X104" s="4">
        <f>IFERROR(VLOOKUP($A104,Round21[],5,FALSE), 0)</f>
        <v>0</v>
      </c>
      <c r="Y104" s="4">
        <f>IFERROR(VLOOKUP($A104,Round22[],5,FALSE), 0)</f>
        <v>0</v>
      </c>
      <c r="Z104" s="4">
        <f>IFERROR(VLOOKUP($A104,Round23[],5,FALSE), 0)</f>
        <v>0</v>
      </c>
      <c r="AA104" s="4">
        <f>IFERROR(VLOOKUP($A104,Round24[],5,FALSE), 0)</f>
        <v>0</v>
      </c>
      <c r="AB104" s="4">
        <f>IFERROR(VLOOKUP($A104,Round25[],5,FALSE), 0)</f>
        <v>0</v>
      </c>
      <c r="AC104" s="4">
        <f>IFERROR(VLOOKUP($A104,Round26[],5,FALSE), 0)</f>
        <v>0</v>
      </c>
      <c r="AD104" s="4">
        <f>IFERROR(VLOOKUP($A104,Round27[],5,FALSE), 0)</f>
        <v>0</v>
      </c>
      <c r="AE104" s="4">
        <f>IFERROR(VLOOKUP($A104,Round28[],5,FALSE), 0)</f>
        <v>0</v>
      </c>
      <c r="AF104" s="4">
        <f>IFERROR(VLOOKUP($A104,Round29[],5,FALSE), 0)</f>
        <v>0</v>
      </c>
      <c r="AG104" s="4">
        <f>IFERROR(VLOOKUP($A104,Round30[],5,FALSE), 0)</f>
        <v>0</v>
      </c>
      <c r="AH104" s="4">
        <f>IFERROR(VLOOKUP($A104,Round31[],5,FALSE), 0)</f>
        <v>0</v>
      </c>
      <c r="AI104" s="4">
        <f>IFERROR(VLOOKUP($A104,Round32[],5,FALSE), 0)</f>
        <v>0</v>
      </c>
      <c r="AJ104" s="4">
        <f>IFERROR(VLOOKUP($A104,Round33[],5,FALSE), 0)</f>
        <v>0</v>
      </c>
      <c r="AK104" s="4">
        <f>IFERROR(VLOOKUP($A104,Round34[],5,FALSE), 0)</f>
        <v>0</v>
      </c>
      <c r="AL104" s="4">
        <f>IFERROR(VLOOKUP($A104,Round35[],5,FALSE), 0)</f>
        <v>0</v>
      </c>
      <c r="AM104" s="4">
        <f>IFERROR(VLOOKUP($A104,Round36[],5,FALSE), 0)</f>
        <v>0</v>
      </c>
      <c r="AN104" s="4">
        <f>IFERROR(VLOOKUP($A104,Round37[],5,FALSE), 0)</f>
        <v>0</v>
      </c>
      <c r="AO104" s="4">
        <f>IFERROR(VLOOKUP($A104,Round38[],5,FALSE), 0)</f>
        <v>0</v>
      </c>
      <c r="AP104" s="4">
        <f>IFERROR(VLOOKUP($A104,Round39[],5,FALSE), 0)</f>
        <v>0</v>
      </c>
      <c r="AQ104" s="4">
        <f>IFERROR(VLOOKUP($A104,Round40[],5,FALSE), 0)</f>
        <v>0</v>
      </c>
      <c r="AR104" s="4">
        <f>IFERROR(VLOOKUP($A104,Round41[],5,FALSE), 0)</f>
        <v>0</v>
      </c>
      <c r="AS104" s="4">
        <f>IFERROR(VLOOKUP($A104,Round42[],5,FALSE), 0)</f>
        <v>0</v>
      </c>
      <c r="AT104" s="4">
        <f>IFERROR(VLOOKUP($A104,Round43[],5,FALSE), 0)</f>
        <v>0</v>
      </c>
      <c r="AU104" s="4">
        <f>IFERROR(VLOOKUP($A104,Round44[],5,FALSE), 0)</f>
        <v>0</v>
      </c>
      <c r="AV104" s="4">
        <f>IFERROR(VLOOKUP($A104,Round45[],5,FALSE), 0)</f>
        <v>0</v>
      </c>
      <c r="AW104" s="4">
        <f>IFERROR(VLOOKUP($A104,Round46[],5,FALSE), 0)</f>
        <v>0</v>
      </c>
      <c r="AX104" s="4">
        <f>IFERROR(VLOOKUP($A104,Round47[],5,FALSE), 0)</f>
        <v>0</v>
      </c>
      <c r="AY104" s="4">
        <f>IFERROR(VLOOKUP($A104,Round48[],5,FALSE), 0)</f>
        <v>0</v>
      </c>
      <c r="AZ104" s="4">
        <f>IFERROR(VLOOKUP($A104,Round49[],5,FALSE), 0)</f>
        <v>0</v>
      </c>
      <c r="BA104" s="4">
        <f>IFERROR(VLOOKUP($A104,Round50[],5,FALSE), 0)</f>
        <v>0</v>
      </c>
      <c r="BB104" s="4">
        <f>IFERROR(VLOOKUP($A104,Round51[],5,FALSE), 0)</f>
        <v>0</v>
      </c>
      <c r="BC104" s="4">
        <f>IFERROR(VLOOKUP($A104,Round52[],5,FALSE), 0)</f>
        <v>0</v>
      </c>
      <c r="BD104" s="4">
        <f>IFERROR(VLOOKUP($A104,Round53[],5,FALSE), 0)</f>
        <v>0</v>
      </c>
      <c r="BE104" s="4">
        <f>IFERROR(VLOOKUP($A104,Round54[],5,FALSE), 0)</f>
        <v>0</v>
      </c>
      <c r="BF104" s="4">
        <f>IFERROR(VLOOKUP($A104,Round55[],5,FALSE), 0)</f>
        <v>0</v>
      </c>
      <c r="BG104" s="4">
        <f>IFERROR(VLOOKUP($A104,Round56[],5,FALSE), 0)</f>
        <v>0</v>
      </c>
      <c r="BH104" s="4">
        <f>IFERROR(VLOOKUP($A104,Round57[],5,FALSE), 0)</f>
        <v>0</v>
      </c>
      <c r="BI104" s="4">
        <f>IFERROR(VLOOKUP($A104,Round58[],5,FALSE), 0)</f>
        <v>0</v>
      </c>
      <c r="BJ104" s="4">
        <f>IFERROR(VLOOKUP($A104,Round59[],5,FALSE), 0)</f>
        <v>0</v>
      </c>
      <c r="BK104" s="4">
        <f>IFERROR(VLOOKUP($A104,Round60[],5,FALSE), 0)</f>
        <v>0</v>
      </c>
    </row>
    <row r="105" spans="1:63" ht="22.5" x14ac:dyDescent="0.25">
      <c r="A105" s="1">
        <v>8643</v>
      </c>
      <c r="B105" s="5" t="s">
        <v>187</v>
      </c>
      <c r="C105" s="7">
        <f xml:space="preserve"> SUM(TotalPoints[[#This Row],[دور 1]:[دور 60]])</f>
        <v>1</v>
      </c>
      <c r="D105" s="4">
        <f>IFERROR(VLOOKUP($A105,Round01[],5,FALSE), 0)</f>
        <v>0</v>
      </c>
      <c r="E105" s="4">
        <f>IFERROR(VLOOKUP($A105,Round02[],5,FALSE), 0)</f>
        <v>0</v>
      </c>
      <c r="F105" s="4">
        <f>IFERROR(VLOOKUP($A105,Round03[],5,FALSE), 0)</f>
        <v>1</v>
      </c>
      <c r="G105" s="4">
        <f>IFERROR(VLOOKUP($A105,Round04[],5,FALSE), 0)</f>
        <v>0</v>
      </c>
      <c r="H105" s="4">
        <f>IFERROR(VLOOKUP($A105,Round05[],5,FALSE), 0)</f>
        <v>0</v>
      </c>
      <c r="I105" s="4">
        <f>IFERROR(VLOOKUP($A105,Round06[],5,FALSE), 0)</f>
        <v>0</v>
      </c>
      <c r="J105" s="4">
        <f>IFERROR(VLOOKUP($A105,Round07[],5,FALSE), 0)</f>
        <v>0</v>
      </c>
      <c r="K105" s="4">
        <f>IFERROR(VLOOKUP($A105,Round08[],5,FALSE), 0)</f>
        <v>0</v>
      </c>
      <c r="L105" s="4">
        <f>IFERROR(VLOOKUP($A105,Round09[],5,FALSE), 0)</f>
        <v>0</v>
      </c>
      <c r="M105" s="4">
        <f>IFERROR(VLOOKUP($A105,Round10[],5,FALSE), 0)</f>
        <v>0</v>
      </c>
      <c r="N105" s="4">
        <f>IFERROR(VLOOKUP($A105,Round11[],5,FALSE), 0)</f>
        <v>0</v>
      </c>
      <c r="O105" s="4">
        <f>IFERROR(VLOOKUP($A105,Round12[],5,FALSE), 0)</f>
        <v>0</v>
      </c>
      <c r="P105" s="4">
        <f>IFERROR(VLOOKUP($A105,Round13[],5,FALSE), 0)</f>
        <v>0</v>
      </c>
      <c r="Q105" s="4">
        <f>IFERROR(VLOOKUP($A105,Round14[],5,FALSE), 0)</f>
        <v>0</v>
      </c>
      <c r="R105" s="4">
        <f>IFERROR(VLOOKUP($A105,Round15[],5,FALSE), 0)</f>
        <v>0</v>
      </c>
      <c r="S105" s="4">
        <f>IFERROR(VLOOKUP($A105,Round16[],5,FALSE), 0)</f>
        <v>0</v>
      </c>
      <c r="T105" s="4">
        <f>IFERROR(VLOOKUP($A105,Round17[],5,FALSE), 0)</f>
        <v>0</v>
      </c>
      <c r="U105" s="4">
        <f>IFERROR(VLOOKUP($A105,Round18[],5,FALSE), 0)</f>
        <v>0</v>
      </c>
      <c r="V105" s="4">
        <f>IFERROR(VLOOKUP($A105,Round19[],5,FALSE), 0)</f>
        <v>0</v>
      </c>
      <c r="W105" s="4">
        <f>IFERROR(VLOOKUP($A105,Round20[],5,FALSE), 0)</f>
        <v>0</v>
      </c>
      <c r="X105" s="4">
        <f>IFERROR(VLOOKUP($A105,Round21[],5,FALSE), 0)</f>
        <v>0</v>
      </c>
      <c r="Y105" s="4">
        <f>IFERROR(VLOOKUP($A105,Round22[],5,FALSE), 0)</f>
        <v>0</v>
      </c>
      <c r="Z105" s="4">
        <f>IFERROR(VLOOKUP($A105,Round23[],5,FALSE), 0)</f>
        <v>0</v>
      </c>
      <c r="AA105" s="4">
        <f>IFERROR(VLOOKUP($A105,Round24[],5,FALSE), 0)</f>
        <v>0</v>
      </c>
      <c r="AB105" s="4">
        <f>IFERROR(VLOOKUP($A105,Round25[],5,FALSE), 0)</f>
        <v>0</v>
      </c>
      <c r="AC105" s="4">
        <f>IFERROR(VLOOKUP($A105,Round26[],5,FALSE), 0)</f>
        <v>0</v>
      </c>
      <c r="AD105" s="4">
        <f>IFERROR(VLOOKUP($A105,Round27[],5,FALSE), 0)</f>
        <v>0</v>
      </c>
      <c r="AE105" s="4">
        <f>IFERROR(VLOOKUP($A105,Round28[],5,FALSE), 0)</f>
        <v>0</v>
      </c>
      <c r="AF105" s="4">
        <f>IFERROR(VLOOKUP($A105,Round29[],5,FALSE), 0)</f>
        <v>0</v>
      </c>
      <c r="AG105" s="4">
        <f>IFERROR(VLOOKUP($A105,Round30[],5,FALSE), 0)</f>
        <v>0</v>
      </c>
      <c r="AH105" s="4">
        <f>IFERROR(VLOOKUP($A105,Round31[],5,FALSE), 0)</f>
        <v>0</v>
      </c>
      <c r="AI105" s="4">
        <f>IFERROR(VLOOKUP($A105,Round32[],5,FALSE), 0)</f>
        <v>0</v>
      </c>
      <c r="AJ105" s="4">
        <f>IFERROR(VLOOKUP($A105,Round33[],5,FALSE), 0)</f>
        <v>0</v>
      </c>
      <c r="AK105" s="4">
        <f>IFERROR(VLOOKUP($A105,Round34[],5,FALSE), 0)</f>
        <v>0</v>
      </c>
      <c r="AL105" s="4">
        <f>IFERROR(VLOOKUP($A105,Round35[],5,FALSE), 0)</f>
        <v>0</v>
      </c>
      <c r="AM105" s="4">
        <f>IFERROR(VLOOKUP($A105,Round36[],5,FALSE), 0)</f>
        <v>0</v>
      </c>
      <c r="AN105" s="4">
        <f>IFERROR(VLOOKUP($A105,Round37[],5,FALSE), 0)</f>
        <v>0</v>
      </c>
      <c r="AO105" s="4">
        <f>IFERROR(VLOOKUP($A105,Round38[],5,FALSE), 0)</f>
        <v>0</v>
      </c>
      <c r="AP105" s="4">
        <f>IFERROR(VLOOKUP($A105,Round39[],5,FALSE), 0)</f>
        <v>0</v>
      </c>
      <c r="AQ105" s="4">
        <f>IFERROR(VLOOKUP($A105,Round40[],5,FALSE), 0)</f>
        <v>0</v>
      </c>
      <c r="AR105" s="4">
        <f>IFERROR(VLOOKUP($A105,Round41[],5,FALSE), 0)</f>
        <v>0</v>
      </c>
      <c r="AS105" s="4">
        <f>IFERROR(VLOOKUP($A105,Round42[],5,FALSE), 0)</f>
        <v>0</v>
      </c>
      <c r="AT105" s="4">
        <f>IFERROR(VLOOKUP($A105,Round43[],5,FALSE), 0)</f>
        <v>0</v>
      </c>
      <c r="AU105" s="4">
        <f>IFERROR(VLOOKUP($A105,Round44[],5,FALSE), 0)</f>
        <v>0</v>
      </c>
      <c r="AV105" s="4">
        <f>IFERROR(VLOOKUP($A105,Round45[],5,FALSE), 0)</f>
        <v>0</v>
      </c>
      <c r="AW105" s="4">
        <f>IFERROR(VLOOKUP($A105,Round46[],5,FALSE), 0)</f>
        <v>0</v>
      </c>
      <c r="AX105" s="4">
        <f>IFERROR(VLOOKUP($A105,Round47[],5,FALSE), 0)</f>
        <v>0</v>
      </c>
      <c r="AY105" s="4">
        <f>IFERROR(VLOOKUP($A105,Round48[],5,FALSE), 0)</f>
        <v>0</v>
      </c>
      <c r="AZ105" s="4">
        <f>IFERROR(VLOOKUP($A105,Round49[],5,FALSE), 0)</f>
        <v>0</v>
      </c>
      <c r="BA105" s="4">
        <f>IFERROR(VLOOKUP($A105,Round50[],5,FALSE), 0)</f>
        <v>0</v>
      </c>
      <c r="BB105" s="4">
        <f>IFERROR(VLOOKUP($A105,Round51[],5,FALSE), 0)</f>
        <v>0</v>
      </c>
      <c r="BC105" s="4">
        <f>IFERROR(VLOOKUP($A105,Round52[],5,FALSE), 0)</f>
        <v>0</v>
      </c>
      <c r="BD105" s="4">
        <f>IFERROR(VLOOKUP($A105,Round53[],5,FALSE), 0)</f>
        <v>0</v>
      </c>
      <c r="BE105" s="4">
        <f>IFERROR(VLOOKUP($A105,Round54[],5,FALSE), 0)</f>
        <v>0</v>
      </c>
      <c r="BF105" s="4">
        <f>IFERROR(VLOOKUP($A105,Round55[],5,FALSE), 0)</f>
        <v>0</v>
      </c>
      <c r="BG105" s="4">
        <f>IFERROR(VLOOKUP($A105,Round56[],5,FALSE), 0)</f>
        <v>0</v>
      </c>
      <c r="BH105" s="4">
        <f>IFERROR(VLOOKUP($A105,Round57[],5,FALSE), 0)</f>
        <v>0</v>
      </c>
      <c r="BI105" s="4">
        <f>IFERROR(VLOOKUP($A105,Round58[],5,FALSE), 0)</f>
        <v>0</v>
      </c>
      <c r="BJ105" s="4">
        <f>IFERROR(VLOOKUP($A105,Round59[],5,FALSE), 0)</f>
        <v>0</v>
      </c>
      <c r="BK105" s="4">
        <f>IFERROR(VLOOKUP($A105,Round60[],5,FALSE), 0)</f>
        <v>0</v>
      </c>
    </row>
    <row r="106" spans="1:63" ht="22.5" x14ac:dyDescent="0.25">
      <c r="A106" s="1">
        <v>29604</v>
      </c>
      <c r="B106" s="5" t="s">
        <v>179</v>
      </c>
      <c r="C106" s="7">
        <f xml:space="preserve"> SUM(TotalPoints[[#This Row],[دور 1]:[دور 60]])</f>
        <v>0</v>
      </c>
      <c r="D106" s="4">
        <f>IFERROR(VLOOKUP($A106,Round01[],5,FALSE), 0)</f>
        <v>0</v>
      </c>
      <c r="E106" s="4">
        <f>IFERROR(VLOOKUP($A106,Round02[],5,FALSE), 0)</f>
        <v>0</v>
      </c>
      <c r="F106" s="4">
        <f>IFERROR(VLOOKUP($A106,Round03[],5,FALSE), 0)</f>
        <v>0</v>
      </c>
      <c r="G106" s="4">
        <f>IFERROR(VLOOKUP($A106,Round04[],5,FALSE), 0)</f>
        <v>0</v>
      </c>
      <c r="H106" s="4">
        <f>IFERROR(VLOOKUP($A106,Round05[],5,FALSE), 0)</f>
        <v>0</v>
      </c>
      <c r="I106" s="4">
        <f>IFERROR(VLOOKUP($A106,Round06[],5,FALSE), 0)</f>
        <v>0</v>
      </c>
      <c r="J106" s="4">
        <f>IFERROR(VLOOKUP($A106,Round07[],5,FALSE), 0)</f>
        <v>0</v>
      </c>
      <c r="K106" s="4">
        <f>IFERROR(VLOOKUP($A106,Round08[],5,FALSE), 0)</f>
        <v>0</v>
      </c>
      <c r="L106" s="4">
        <f>IFERROR(VLOOKUP($A106,Round09[],5,FALSE), 0)</f>
        <v>0</v>
      </c>
      <c r="M106" s="4">
        <f>IFERROR(VLOOKUP($A106,Round10[],5,FALSE), 0)</f>
        <v>0</v>
      </c>
      <c r="N106" s="4">
        <f>IFERROR(VLOOKUP($A106,Round11[],5,FALSE), 0)</f>
        <v>0</v>
      </c>
      <c r="O106" s="4">
        <f>IFERROR(VLOOKUP($A106,Round12[],5,FALSE), 0)</f>
        <v>0</v>
      </c>
      <c r="P106" s="4">
        <f>IFERROR(VLOOKUP($A106,Round13[],5,FALSE), 0)</f>
        <v>0</v>
      </c>
      <c r="Q106" s="4">
        <f>IFERROR(VLOOKUP($A106,Round14[],5,FALSE), 0)</f>
        <v>0</v>
      </c>
      <c r="R106" s="4">
        <f>IFERROR(VLOOKUP($A106,Round15[],5,FALSE), 0)</f>
        <v>0</v>
      </c>
      <c r="S106" s="4">
        <f>IFERROR(VLOOKUP($A106,Round16[],5,FALSE), 0)</f>
        <v>0</v>
      </c>
      <c r="T106" s="4">
        <f>IFERROR(VLOOKUP($A106,Round17[],5,FALSE), 0)</f>
        <v>0</v>
      </c>
      <c r="U106" s="4">
        <f>IFERROR(VLOOKUP($A106,Round18[],5,FALSE), 0)</f>
        <v>0</v>
      </c>
      <c r="V106" s="4">
        <f>IFERROR(VLOOKUP($A106,Round19[],5,FALSE), 0)</f>
        <v>0</v>
      </c>
      <c r="W106" s="4">
        <f>IFERROR(VLOOKUP($A106,Round20[],5,FALSE), 0)</f>
        <v>0</v>
      </c>
      <c r="X106" s="4">
        <f>IFERROR(VLOOKUP($A106,Round21[],5,FALSE), 0)</f>
        <v>0</v>
      </c>
      <c r="Y106" s="4">
        <f>IFERROR(VLOOKUP($A106,Round22[],5,FALSE), 0)</f>
        <v>0</v>
      </c>
      <c r="Z106" s="4">
        <f>IFERROR(VLOOKUP($A106,Round23[],5,FALSE), 0)</f>
        <v>0</v>
      </c>
      <c r="AA106" s="4">
        <f>IFERROR(VLOOKUP($A106,Round24[],5,FALSE), 0)</f>
        <v>0</v>
      </c>
      <c r="AB106" s="4">
        <f>IFERROR(VLOOKUP($A106,Round25[],5,FALSE), 0)</f>
        <v>0</v>
      </c>
      <c r="AC106" s="4">
        <f>IFERROR(VLOOKUP($A106,Round26[],5,FALSE), 0)</f>
        <v>0</v>
      </c>
      <c r="AD106" s="4">
        <f>IFERROR(VLOOKUP($A106,Round27[],5,FALSE), 0)</f>
        <v>0</v>
      </c>
      <c r="AE106" s="4">
        <f>IFERROR(VLOOKUP($A106,Round28[],5,FALSE), 0)</f>
        <v>0</v>
      </c>
      <c r="AF106" s="4">
        <f>IFERROR(VLOOKUP($A106,Round29[],5,FALSE), 0)</f>
        <v>0</v>
      </c>
      <c r="AG106" s="4">
        <f>IFERROR(VLOOKUP($A106,Round30[],5,FALSE), 0)</f>
        <v>0</v>
      </c>
      <c r="AH106" s="4">
        <f>IFERROR(VLOOKUP($A106,Round31[],5,FALSE), 0)</f>
        <v>0</v>
      </c>
      <c r="AI106" s="4">
        <f>IFERROR(VLOOKUP($A106,Round32[],5,FALSE), 0)</f>
        <v>0</v>
      </c>
      <c r="AJ106" s="4">
        <f>IFERROR(VLOOKUP($A106,Round33[],5,FALSE), 0)</f>
        <v>0</v>
      </c>
      <c r="AK106" s="4">
        <f>IFERROR(VLOOKUP($A106,Round34[],5,FALSE), 0)</f>
        <v>0</v>
      </c>
      <c r="AL106" s="4">
        <f>IFERROR(VLOOKUP($A106,Round35[],5,FALSE), 0)</f>
        <v>0</v>
      </c>
      <c r="AM106" s="4">
        <f>IFERROR(VLOOKUP($A106,Round36[],5,FALSE), 0)</f>
        <v>0</v>
      </c>
      <c r="AN106" s="4">
        <f>IFERROR(VLOOKUP($A106,Round37[],5,FALSE), 0)</f>
        <v>0</v>
      </c>
      <c r="AO106" s="4">
        <f>IFERROR(VLOOKUP($A106,Round38[],5,FALSE), 0)</f>
        <v>0</v>
      </c>
      <c r="AP106" s="4">
        <f>IFERROR(VLOOKUP($A106,Round39[],5,FALSE), 0)</f>
        <v>0</v>
      </c>
      <c r="AQ106" s="4">
        <f>IFERROR(VLOOKUP($A106,Round40[],5,FALSE), 0)</f>
        <v>0</v>
      </c>
      <c r="AR106" s="4">
        <f>IFERROR(VLOOKUP($A106,Round41[],5,FALSE), 0)</f>
        <v>0</v>
      </c>
      <c r="AS106" s="4">
        <f>IFERROR(VLOOKUP($A106,Round42[],5,FALSE), 0)</f>
        <v>0</v>
      </c>
      <c r="AT106" s="4">
        <f>IFERROR(VLOOKUP($A106,Round43[],5,FALSE), 0)</f>
        <v>0</v>
      </c>
      <c r="AU106" s="4">
        <f>IFERROR(VLOOKUP($A106,Round44[],5,FALSE), 0)</f>
        <v>0</v>
      </c>
      <c r="AV106" s="4">
        <f>IFERROR(VLOOKUP($A106,Round45[],5,FALSE), 0)</f>
        <v>0</v>
      </c>
      <c r="AW106" s="4">
        <f>IFERROR(VLOOKUP($A106,Round46[],5,FALSE), 0)</f>
        <v>0</v>
      </c>
      <c r="AX106" s="4">
        <f>IFERROR(VLOOKUP($A106,Round47[],5,FALSE), 0)</f>
        <v>0</v>
      </c>
      <c r="AY106" s="4">
        <f>IFERROR(VLOOKUP($A106,Round48[],5,FALSE), 0)</f>
        <v>0</v>
      </c>
      <c r="AZ106" s="4">
        <f>IFERROR(VLOOKUP($A106,Round49[],5,FALSE), 0)</f>
        <v>0</v>
      </c>
      <c r="BA106" s="4">
        <f>IFERROR(VLOOKUP($A106,Round50[],5,FALSE), 0)</f>
        <v>0</v>
      </c>
      <c r="BB106" s="4">
        <f>IFERROR(VLOOKUP($A106,Round51[],5,FALSE), 0)</f>
        <v>0</v>
      </c>
      <c r="BC106" s="4">
        <f>IFERROR(VLOOKUP($A106,Round52[],5,FALSE), 0)</f>
        <v>0</v>
      </c>
      <c r="BD106" s="4">
        <f>IFERROR(VLOOKUP($A106,Round53[],5,FALSE), 0)</f>
        <v>0</v>
      </c>
      <c r="BE106" s="4">
        <f>IFERROR(VLOOKUP($A106,Round54[],5,FALSE), 0)</f>
        <v>0</v>
      </c>
      <c r="BF106" s="4">
        <f>IFERROR(VLOOKUP($A106,Round55[],5,FALSE), 0)</f>
        <v>0</v>
      </c>
      <c r="BG106" s="4">
        <f>IFERROR(VLOOKUP($A106,Round56[],5,FALSE), 0)</f>
        <v>0</v>
      </c>
      <c r="BH106" s="4">
        <f>IFERROR(VLOOKUP($A106,Round57[],5,FALSE), 0)</f>
        <v>0</v>
      </c>
      <c r="BI106" s="4">
        <f>IFERROR(VLOOKUP($A106,Round58[],5,FALSE), 0)</f>
        <v>0</v>
      </c>
      <c r="BJ106" s="4">
        <f>IFERROR(VLOOKUP($A106,Round59[],5,FALSE), 0)</f>
        <v>0</v>
      </c>
      <c r="BK106" s="4">
        <f>IFERROR(VLOOKUP($A106,Round60[],5,FALSE), 0)</f>
        <v>0</v>
      </c>
    </row>
    <row r="107" spans="1:63" ht="22.5" x14ac:dyDescent="0.25">
      <c r="A107" s="1">
        <v>29602</v>
      </c>
      <c r="B107" s="5" t="s">
        <v>176</v>
      </c>
      <c r="C107" s="7">
        <f xml:space="preserve"> SUM(TotalPoints[[#This Row],[دور 1]:[دور 60]])</f>
        <v>0</v>
      </c>
      <c r="D107" s="4">
        <f>IFERROR(VLOOKUP($A107,Round01[],5,FALSE), 0)</f>
        <v>0</v>
      </c>
      <c r="E107" s="4">
        <f>IFERROR(VLOOKUP($A107,Round02[],5,FALSE), 0)</f>
        <v>0</v>
      </c>
      <c r="F107" s="4">
        <f>IFERROR(VLOOKUP($A107,Round03[],5,FALSE), 0)</f>
        <v>0</v>
      </c>
      <c r="G107" s="4">
        <f>IFERROR(VLOOKUP($A107,Round04[],5,FALSE), 0)</f>
        <v>0</v>
      </c>
      <c r="H107" s="4">
        <f>IFERROR(VLOOKUP($A107,Round05[],5,FALSE), 0)</f>
        <v>0</v>
      </c>
      <c r="I107" s="4">
        <f>IFERROR(VLOOKUP($A107,Round06[],5,FALSE), 0)</f>
        <v>0</v>
      </c>
      <c r="J107" s="1">
        <f>IFERROR(VLOOKUP($A107,Round07[],5,FALSE), 0)</f>
        <v>0</v>
      </c>
      <c r="K107" s="1">
        <f>IFERROR(VLOOKUP($A107,Round08[],5,FALSE), 0)</f>
        <v>0</v>
      </c>
      <c r="L107" s="1">
        <f>IFERROR(VLOOKUP($A107,Round09[],5,FALSE), 0)</f>
        <v>0</v>
      </c>
      <c r="M107" s="1">
        <f>IFERROR(VLOOKUP($A107,Round10[],5,FALSE), 0)</f>
        <v>0</v>
      </c>
      <c r="N107" s="1">
        <f>IFERROR(VLOOKUP($A107,Round11[],5,FALSE), 0)</f>
        <v>0</v>
      </c>
      <c r="O107" s="1">
        <f>IFERROR(VLOOKUP($A107,Round12[],5,FALSE), 0)</f>
        <v>0</v>
      </c>
      <c r="P107" s="1">
        <f>IFERROR(VLOOKUP($A107,Round13[],5,FALSE), 0)</f>
        <v>0</v>
      </c>
      <c r="Q107" s="1">
        <f>IFERROR(VLOOKUP($A107,Round14[],5,FALSE), 0)</f>
        <v>0</v>
      </c>
      <c r="R107" s="1">
        <f>IFERROR(VLOOKUP($A107,Round15[],5,FALSE), 0)</f>
        <v>0</v>
      </c>
      <c r="S107" s="1">
        <f>IFERROR(VLOOKUP($A107,Round16[],5,FALSE), 0)</f>
        <v>0</v>
      </c>
      <c r="T107" s="1">
        <f>IFERROR(VLOOKUP($A107,Round17[],5,FALSE), 0)</f>
        <v>0</v>
      </c>
      <c r="U107" s="1">
        <f>IFERROR(VLOOKUP($A107,Round18[],5,FALSE), 0)</f>
        <v>0</v>
      </c>
      <c r="V107" s="1">
        <f>IFERROR(VLOOKUP($A107,Round19[],5,FALSE), 0)</f>
        <v>0</v>
      </c>
      <c r="W107" s="1">
        <f>IFERROR(VLOOKUP($A107,Round20[],5,FALSE), 0)</f>
        <v>0</v>
      </c>
      <c r="X107" s="1">
        <f>IFERROR(VLOOKUP($A107,Round21[],5,FALSE), 0)</f>
        <v>0</v>
      </c>
      <c r="Y107" s="1">
        <f>IFERROR(VLOOKUP($A107,Round22[],5,FALSE), 0)</f>
        <v>0</v>
      </c>
      <c r="Z107" s="1">
        <f>IFERROR(VLOOKUP($A107,Round23[],5,FALSE), 0)</f>
        <v>0</v>
      </c>
      <c r="AA107" s="1">
        <f>IFERROR(VLOOKUP($A107,Round24[],5,FALSE), 0)</f>
        <v>0</v>
      </c>
      <c r="AB107" s="1">
        <f>IFERROR(VLOOKUP($A107,Round25[],5,FALSE), 0)</f>
        <v>0</v>
      </c>
      <c r="AC107" s="1">
        <f>IFERROR(VLOOKUP($A107,Round26[],5,FALSE), 0)</f>
        <v>0</v>
      </c>
      <c r="AD107" s="1">
        <f>IFERROR(VLOOKUP($A107,Round27[],5,FALSE), 0)</f>
        <v>0</v>
      </c>
      <c r="AE107" s="1">
        <f>IFERROR(VLOOKUP($A107,Round28[],5,FALSE), 0)</f>
        <v>0</v>
      </c>
      <c r="AF107" s="1">
        <f>IFERROR(VLOOKUP($A107,Round29[],5,FALSE), 0)</f>
        <v>0</v>
      </c>
      <c r="AG107" s="1">
        <f>IFERROR(VLOOKUP($A107,Round30[],5,FALSE), 0)</f>
        <v>0</v>
      </c>
      <c r="AH107" s="1">
        <f>IFERROR(VLOOKUP($A107,Round31[],5,FALSE), 0)</f>
        <v>0</v>
      </c>
      <c r="AI107" s="1">
        <f>IFERROR(VLOOKUP($A107,Round32[],5,FALSE), 0)</f>
        <v>0</v>
      </c>
      <c r="AJ107" s="1">
        <f>IFERROR(VLOOKUP($A107,Round33[],5,FALSE), 0)</f>
        <v>0</v>
      </c>
      <c r="AK107" s="1">
        <f>IFERROR(VLOOKUP($A107,Round34[],5,FALSE), 0)</f>
        <v>0</v>
      </c>
      <c r="AL107" s="1">
        <f>IFERROR(VLOOKUP($A107,Round35[],5,FALSE), 0)</f>
        <v>0</v>
      </c>
      <c r="AM107" s="1">
        <f>IFERROR(VLOOKUP($A107,Round36[],5,FALSE), 0)</f>
        <v>0</v>
      </c>
      <c r="AN107" s="1">
        <f>IFERROR(VLOOKUP($A107,Round37[],5,FALSE), 0)</f>
        <v>0</v>
      </c>
      <c r="AO107" s="1">
        <f>IFERROR(VLOOKUP($A107,Round38[],5,FALSE), 0)</f>
        <v>0</v>
      </c>
      <c r="AP107" s="1">
        <f>IFERROR(VLOOKUP($A107,Round39[],5,FALSE), 0)</f>
        <v>0</v>
      </c>
      <c r="AQ107" s="1">
        <f>IFERROR(VLOOKUP($A107,Round40[],5,FALSE), 0)</f>
        <v>0</v>
      </c>
      <c r="AR107" s="1">
        <f>IFERROR(VLOOKUP($A107,Round41[],5,FALSE), 0)</f>
        <v>0</v>
      </c>
      <c r="AS107" s="1">
        <f>IFERROR(VLOOKUP($A107,Round42[],5,FALSE), 0)</f>
        <v>0</v>
      </c>
      <c r="AT107" s="1">
        <f>IFERROR(VLOOKUP($A107,Round43[],5,FALSE), 0)</f>
        <v>0</v>
      </c>
      <c r="AU107" s="1">
        <f>IFERROR(VLOOKUP($A107,Round44[],5,FALSE), 0)</f>
        <v>0</v>
      </c>
      <c r="AV107" s="1">
        <f>IFERROR(VLOOKUP($A107,Round45[],5,FALSE), 0)</f>
        <v>0</v>
      </c>
      <c r="AW107" s="1">
        <f>IFERROR(VLOOKUP($A107,Round46[],5,FALSE), 0)</f>
        <v>0</v>
      </c>
      <c r="AX107" s="1">
        <f>IFERROR(VLOOKUP($A107,Round47[],5,FALSE), 0)</f>
        <v>0</v>
      </c>
      <c r="AY107" s="1">
        <f>IFERROR(VLOOKUP($A107,Round48[],5,FALSE), 0)</f>
        <v>0</v>
      </c>
      <c r="AZ107" s="1">
        <f>IFERROR(VLOOKUP($A107,Round49[],5,FALSE), 0)</f>
        <v>0</v>
      </c>
      <c r="BA107" s="1">
        <f>IFERROR(VLOOKUP($A107,Round50[],5,FALSE), 0)</f>
        <v>0</v>
      </c>
      <c r="BB107" s="1">
        <f>IFERROR(VLOOKUP($A107,Round51[],5,FALSE), 0)</f>
        <v>0</v>
      </c>
      <c r="BC107" s="1">
        <f>IFERROR(VLOOKUP($A107,Round52[],5,FALSE), 0)</f>
        <v>0</v>
      </c>
      <c r="BD107" s="1">
        <f>IFERROR(VLOOKUP($A107,Round53[],5,FALSE), 0)</f>
        <v>0</v>
      </c>
      <c r="BE107" s="1">
        <f>IFERROR(VLOOKUP($A107,Round54[],5,FALSE), 0)</f>
        <v>0</v>
      </c>
      <c r="BF107" s="1">
        <f>IFERROR(VLOOKUP($A107,Round55[],5,FALSE), 0)</f>
        <v>0</v>
      </c>
      <c r="BG107" s="1">
        <f>IFERROR(VLOOKUP($A107,Round56[],5,FALSE), 0)</f>
        <v>0</v>
      </c>
      <c r="BH107" s="1">
        <f>IFERROR(VLOOKUP($A107,Round57[],5,FALSE), 0)</f>
        <v>0</v>
      </c>
      <c r="BI107" s="1">
        <f>IFERROR(VLOOKUP($A107,Round58[],5,FALSE), 0)</f>
        <v>0</v>
      </c>
      <c r="BJ107" s="1">
        <f>IFERROR(VLOOKUP($A107,Round59[],5,FALSE), 0)</f>
        <v>0</v>
      </c>
      <c r="BK107" s="1">
        <f>IFERROR(VLOOKUP($A107,Round60[],5,FALSE), 0)</f>
        <v>0</v>
      </c>
    </row>
    <row r="108" spans="1:63" ht="22.5" x14ac:dyDescent="0.25">
      <c r="A108" s="1">
        <v>29597</v>
      </c>
      <c r="B108" s="5" t="s">
        <v>165</v>
      </c>
      <c r="C108" s="7">
        <f xml:space="preserve"> SUM(TotalPoints[[#This Row],[دور 1]:[دور 60]])</f>
        <v>0</v>
      </c>
      <c r="D108" s="4">
        <f>IFERROR(VLOOKUP($A108,Round01[],5,FALSE), 0)</f>
        <v>0</v>
      </c>
      <c r="E108" s="4">
        <f>IFERROR(VLOOKUP($A108,Round02[],5,FALSE), 0)</f>
        <v>0</v>
      </c>
      <c r="F108" s="4">
        <f>IFERROR(VLOOKUP($A108,Round03[],5,FALSE), 0)</f>
        <v>0</v>
      </c>
      <c r="G108" s="4">
        <f>IFERROR(VLOOKUP($A108,Round04[],5,FALSE), 0)</f>
        <v>0</v>
      </c>
      <c r="H108" s="4">
        <f>IFERROR(VLOOKUP($A108,Round05[],5,FALSE), 0)</f>
        <v>0</v>
      </c>
      <c r="I108" s="4">
        <f>IFERROR(VLOOKUP($A108,Round06[],5,FALSE), 0)</f>
        <v>0</v>
      </c>
      <c r="J108" s="4">
        <f>IFERROR(VLOOKUP($A108,Round07[],5,FALSE), 0)</f>
        <v>0</v>
      </c>
      <c r="K108" s="4">
        <f>IFERROR(VLOOKUP($A108,Round08[],5,FALSE), 0)</f>
        <v>0</v>
      </c>
      <c r="L108" s="4">
        <f>IFERROR(VLOOKUP($A108,Round09[],5,FALSE), 0)</f>
        <v>0</v>
      </c>
      <c r="M108" s="4">
        <f>IFERROR(VLOOKUP($A108,Round10[],5,FALSE), 0)</f>
        <v>0</v>
      </c>
      <c r="N108" s="4">
        <f>IFERROR(VLOOKUP($A108,Round11[],5,FALSE), 0)</f>
        <v>0</v>
      </c>
      <c r="O108" s="4">
        <f>IFERROR(VLOOKUP($A108,Round12[],5,FALSE), 0)</f>
        <v>0</v>
      </c>
      <c r="P108" s="4">
        <f>IFERROR(VLOOKUP($A108,Round13[],5,FALSE), 0)</f>
        <v>0</v>
      </c>
      <c r="Q108" s="4">
        <f>IFERROR(VLOOKUP($A108,Round14[],5,FALSE), 0)</f>
        <v>0</v>
      </c>
      <c r="R108" s="4">
        <f>IFERROR(VLOOKUP($A108,Round15[],5,FALSE), 0)</f>
        <v>0</v>
      </c>
      <c r="S108" s="4">
        <f>IFERROR(VLOOKUP($A108,Round16[],5,FALSE), 0)</f>
        <v>0</v>
      </c>
      <c r="T108" s="4">
        <f>IFERROR(VLOOKUP($A108,Round17[],5,FALSE), 0)</f>
        <v>0</v>
      </c>
      <c r="U108" s="4">
        <f>IFERROR(VLOOKUP($A108,Round18[],5,FALSE), 0)</f>
        <v>0</v>
      </c>
      <c r="V108" s="4">
        <f>IFERROR(VLOOKUP($A108,Round19[],5,FALSE), 0)</f>
        <v>0</v>
      </c>
      <c r="W108" s="4">
        <f>IFERROR(VLOOKUP($A108,Round20[],5,FALSE), 0)</f>
        <v>0</v>
      </c>
      <c r="X108" s="4">
        <f>IFERROR(VLOOKUP($A108,Round21[],5,FALSE), 0)</f>
        <v>0</v>
      </c>
      <c r="Y108" s="4">
        <f>IFERROR(VLOOKUP($A108,Round22[],5,FALSE), 0)</f>
        <v>0</v>
      </c>
      <c r="Z108" s="4">
        <f>IFERROR(VLOOKUP($A108,Round23[],5,FALSE), 0)</f>
        <v>0</v>
      </c>
      <c r="AA108" s="4">
        <f>IFERROR(VLOOKUP($A108,Round24[],5,FALSE), 0)</f>
        <v>0</v>
      </c>
      <c r="AB108" s="4">
        <f>IFERROR(VLOOKUP($A108,Round25[],5,FALSE), 0)</f>
        <v>0</v>
      </c>
      <c r="AC108" s="4">
        <f>IFERROR(VLOOKUP($A108,Round26[],5,FALSE), 0)</f>
        <v>0</v>
      </c>
      <c r="AD108" s="4">
        <f>IFERROR(VLOOKUP($A108,Round27[],5,FALSE), 0)</f>
        <v>0</v>
      </c>
      <c r="AE108" s="4">
        <f>IFERROR(VLOOKUP($A108,Round28[],5,FALSE), 0)</f>
        <v>0</v>
      </c>
      <c r="AF108" s="4">
        <f>IFERROR(VLOOKUP($A108,Round29[],5,FALSE), 0)</f>
        <v>0</v>
      </c>
      <c r="AG108" s="4">
        <f>IFERROR(VLOOKUP($A108,Round30[],5,FALSE), 0)</f>
        <v>0</v>
      </c>
      <c r="AH108" s="4">
        <f>IFERROR(VLOOKUP($A108,Round31[],5,FALSE), 0)</f>
        <v>0</v>
      </c>
      <c r="AI108" s="4">
        <f>IFERROR(VLOOKUP($A108,Round32[],5,FALSE), 0)</f>
        <v>0</v>
      </c>
      <c r="AJ108" s="4">
        <f>IFERROR(VLOOKUP($A108,Round33[],5,FALSE), 0)</f>
        <v>0</v>
      </c>
      <c r="AK108" s="4">
        <f>IFERROR(VLOOKUP($A108,Round34[],5,FALSE), 0)</f>
        <v>0</v>
      </c>
      <c r="AL108" s="4">
        <f>IFERROR(VLOOKUP($A108,Round35[],5,FALSE), 0)</f>
        <v>0</v>
      </c>
      <c r="AM108" s="4">
        <f>IFERROR(VLOOKUP($A108,Round36[],5,FALSE), 0)</f>
        <v>0</v>
      </c>
      <c r="AN108" s="4">
        <f>IFERROR(VLOOKUP($A108,Round37[],5,FALSE), 0)</f>
        <v>0</v>
      </c>
      <c r="AO108" s="4">
        <f>IFERROR(VLOOKUP($A108,Round38[],5,FALSE), 0)</f>
        <v>0</v>
      </c>
      <c r="AP108" s="4">
        <f>IFERROR(VLOOKUP($A108,Round39[],5,FALSE), 0)</f>
        <v>0</v>
      </c>
      <c r="AQ108" s="4">
        <f>IFERROR(VLOOKUP($A108,Round40[],5,FALSE), 0)</f>
        <v>0</v>
      </c>
      <c r="AR108" s="4">
        <f>IFERROR(VLOOKUP($A108,Round41[],5,FALSE), 0)</f>
        <v>0</v>
      </c>
      <c r="AS108" s="4">
        <f>IFERROR(VLOOKUP($A108,Round42[],5,FALSE), 0)</f>
        <v>0</v>
      </c>
      <c r="AT108" s="4">
        <f>IFERROR(VLOOKUP($A108,Round43[],5,FALSE), 0)</f>
        <v>0</v>
      </c>
      <c r="AU108" s="4">
        <f>IFERROR(VLOOKUP($A108,Round44[],5,FALSE), 0)</f>
        <v>0</v>
      </c>
      <c r="AV108" s="4">
        <f>IFERROR(VLOOKUP($A108,Round45[],5,FALSE), 0)</f>
        <v>0</v>
      </c>
      <c r="AW108" s="4">
        <f>IFERROR(VLOOKUP($A108,Round46[],5,FALSE), 0)</f>
        <v>0</v>
      </c>
      <c r="AX108" s="4">
        <f>IFERROR(VLOOKUP($A108,Round47[],5,FALSE), 0)</f>
        <v>0</v>
      </c>
      <c r="AY108" s="4">
        <f>IFERROR(VLOOKUP($A108,Round48[],5,FALSE), 0)</f>
        <v>0</v>
      </c>
      <c r="AZ108" s="4">
        <f>IFERROR(VLOOKUP($A108,Round49[],5,FALSE), 0)</f>
        <v>0</v>
      </c>
      <c r="BA108" s="4">
        <f>IFERROR(VLOOKUP($A108,Round50[],5,FALSE), 0)</f>
        <v>0</v>
      </c>
      <c r="BB108" s="4">
        <f>IFERROR(VLOOKUP($A108,Round51[],5,FALSE), 0)</f>
        <v>0</v>
      </c>
      <c r="BC108" s="4">
        <f>IFERROR(VLOOKUP($A108,Round52[],5,FALSE), 0)</f>
        <v>0</v>
      </c>
      <c r="BD108" s="4">
        <f>IFERROR(VLOOKUP($A108,Round53[],5,FALSE), 0)</f>
        <v>0</v>
      </c>
      <c r="BE108" s="4">
        <f>IFERROR(VLOOKUP($A108,Round54[],5,FALSE), 0)</f>
        <v>0</v>
      </c>
      <c r="BF108" s="4">
        <f>IFERROR(VLOOKUP($A108,Round55[],5,FALSE), 0)</f>
        <v>0</v>
      </c>
      <c r="BG108" s="4">
        <f>IFERROR(VLOOKUP($A108,Round56[],5,FALSE), 0)</f>
        <v>0</v>
      </c>
      <c r="BH108" s="4">
        <f>IFERROR(VLOOKUP($A108,Round57[],5,FALSE), 0)</f>
        <v>0</v>
      </c>
      <c r="BI108" s="4">
        <f>IFERROR(VLOOKUP($A108,Round58[],5,FALSE), 0)</f>
        <v>0</v>
      </c>
      <c r="BJ108" s="4">
        <f>IFERROR(VLOOKUP($A108,Round59[],5,FALSE), 0)</f>
        <v>0</v>
      </c>
      <c r="BK108" s="4">
        <f>IFERROR(VLOOKUP($A108,Round60[],5,FALSE), 0)</f>
        <v>0</v>
      </c>
    </row>
    <row r="109" spans="1:63" ht="22.5" x14ac:dyDescent="0.25">
      <c r="A109" s="1">
        <v>29595</v>
      </c>
      <c r="B109" s="5" t="s">
        <v>163</v>
      </c>
      <c r="C109" s="7">
        <f xml:space="preserve"> SUM(TotalPoints[[#This Row],[دور 1]:[دور 60]])</f>
        <v>0</v>
      </c>
      <c r="D109" s="4">
        <f>IFERROR(VLOOKUP($A109,Round01[],5,FALSE), 0)</f>
        <v>0</v>
      </c>
      <c r="E109" s="4">
        <f>IFERROR(VLOOKUP($A109,Round02[],5,FALSE), 0)</f>
        <v>0</v>
      </c>
      <c r="F109" s="4">
        <f>IFERROR(VLOOKUP($A109,Round03[],5,FALSE), 0)</f>
        <v>0</v>
      </c>
      <c r="G109" s="4">
        <f>IFERROR(VLOOKUP($A109,Round04[],5,FALSE), 0)</f>
        <v>0</v>
      </c>
      <c r="H109" s="4">
        <f>IFERROR(VLOOKUP($A109,Round05[],5,FALSE), 0)</f>
        <v>0</v>
      </c>
      <c r="I109" s="4">
        <f>IFERROR(VLOOKUP($A109,Round06[],5,FALSE), 0)</f>
        <v>0</v>
      </c>
      <c r="J109" s="4">
        <f>IFERROR(VLOOKUP($A109,Round07[],5,FALSE), 0)</f>
        <v>0</v>
      </c>
      <c r="K109" s="4">
        <f>IFERROR(VLOOKUP($A109,Round08[],5,FALSE), 0)</f>
        <v>0</v>
      </c>
      <c r="L109" s="4">
        <f>IFERROR(VLOOKUP($A109,Round09[],5,FALSE), 0)</f>
        <v>0</v>
      </c>
      <c r="M109" s="4">
        <f>IFERROR(VLOOKUP($A109,Round10[],5,FALSE), 0)</f>
        <v>0</v>
      </c>
      <c r="N109" s="4">
        <f>IFERROR(VLOOKUP($A109,Round11[],5,FALSE), 0)</f>
        <v>0</v>
      </c>
      <c r="O109" s="4">
        <f>IFERROR(VLOOKUP($A109,Round12[],5,FALSE), 0)</f>
        <v>0</v>
      </c>
      <c r="P109" s="4">
        <f>IFERROR(VLOOKUP($A109,Round13[],5,FALSE), 0)</f>
        <v>0</v>
      </c>
      <c r="Q109" s="4">
        <f>IFERROR(VLOOKUP($A109,Round14[],5,FALSE), 0)</f>
        <v>0</v>
      </c>
      <c r="R109" s="4">
        <f>IFERROR(VLOOKUP($A109,Round15[],5,FALSE), 0)</f>
        <v>0</v>
      </c>
      <c r="S109" s="4">
        <f>IFERROR(VLOOKUP($A109,Round16[],5,FALSE), 0)</f>
        <v>0</v>
      </c>
      <c r="T109" s="4">
        <f>IFERROR(VLOOKUP($A109,Round17[],5,FALSE), 0)</f>
        <v>0</v>
      </c>
      <c r="U109" s="4">
        <f>IFERROR(VLOOKUP($A109,Round18[],5,FALSE), 0)</f>
        <v>0</v>
      </c>
      <c r="V109" s="4">
        <f>IFERROR(VLOOKUP($A109,Round19[],5,FALSE), 0)</f>
        <v>0</v>
      </c>
      <c r="W109" s="4">
        <f>IFERROR(VLOOKUP($A109,Round20[],5,FALSE), 0)</f>
        <v>0</v>
      </c>
      <c r="X109" s="4">
        <f>IFERROR(VLOOKUP($A109,Round21[],5,FALSE), 0)</f>
        <v>0</v>
      </c>
      <c r="Y109" s="4">
        <f>IFERROR(VLOOKUP($A109,Round22[],5,FALSE), 0)</f>
        <v>0</v>
      </c>
      <c r="Z109" s="4">
        <f>IFERROR(VLOOKUP($A109,Round23[],5,FALSE), 0)</f>
        <v>0</v>
      </c>
      <c r="AA109" s="4">
        <f>IFERROR(VLOOKUP($A109,Round24[],5,FALSE), 0)</f>
        <v>0</v>
      </c>
      <c r="AB109" s="4">
        <f>IFERROR(VLOOKUP($A109,Round25[],5,FALSE), 0)</f>
        <v>0</v>
      </c>
      <c r="AC109" s="4">
        <f>IFERROR(VLOOKUP($A109,Round26[],5,FALSE), 0)</f>
        <v>0</v>
      </c>
      <c r="AD109" s="4">
        <f>IFERROR(VLOOKUP($A109,Round27[],5,FALSE), 0)</f>
        <v>0</v>
      </c>
      <c r="AE109" s="4">
        <f>IFERROR(VLOOKUP($A109,Round28[],5,FALSE), 0)</f>
        <v>0</v>
      </c>
      <c r="AF109" s="4">
        <f>IFERROR(VLOOKUP($A109,Round29[],5,FALSE), 0)</f>
        <v>0</v>
      </c>
      <c r="AG109" s="4">
        <f>IFERROR(VLOOKUP($A109,Round30[],5,FALSE), 0)</f>
        <v>0</v>
      </c>
      <c r="AH109" s="4">
        <f>IFERROR(VLOOKUP($A109,Round31[],5,FALSE), 0)</f>
        <v>0</v>
      </c>
      <c r="AI109" s="4">
        <f>IFERROR(VLOOKUP($A109,Round32[],5,FALSE), 0)</f>
        <v>0</v>
      </c>
      <c r="AJ109" s="4">
        <f>IFERROR(VLOOKUP($A109,Round33[],5,FALSE), 0)</f>
        <v>0</v>
      </c>
      <c r="AK109" s="4">
        <f>IFERROR(VLOOKUP($A109,Round34[],5,FALSE), 0)</f>
        <v>0</v>
      </c>
      <c r="AL109" s="4">
        <f>IFERROR(VLOOKUP($A109,Round35[],5,FALSE), 0)</f>
        <v>0</v>
      </c>
      <c r="AM109" s="4">
        <f>IFERROR(VLOOKUP($A109,Round36[],5,FALSE), 0)</f>
        <v>0</v>
      </c>
      <c r="AN109" s="4">
        <f>IFERROR(VLOOKUP($A109,Round37[],5,FALSE), 0)</f>
        <v>0</v>
      </c>
      <c r="AO109" s="4">
        <f>IFERROR(VLOOKUP($A109,Round38[],5,FALSE), 0)</f>
        <v>0</v>
      </c>
      <c r="AP109" s="4">
        <f>IFERROR(VLOOKUP($A109,Round39[],5,FALSE), 0)</f>
        <v>0</v>
      </c>
      <c r="AQ109" s="4">
        <f>IFERROR(VLOOKUP($A109,Round40[],5,FALSE), 0)</f>
        <v>0</v>
      </c>
      <c r="AR109" s="4">
        <f>IFERROR(VLOOKUP($A109,Round41[],5,FALSE), 0)</f>
        <v>0</v>
      </c>
      <c r="AS109" s="4">
        <f>IFERROR(VLOOKUP($A109,Round42[],5,FALSE), 0)</f>
        <v>0</v>
      </c>
      <c r="AT109" s="4">
        <f>IFERROR(VLOOKUP($A109,Round43[],5,FALSE), 0)</f>
        <v>0</v>
      </c>
      <c r="AU109" s="4">
        <f>IFERROR(VLOOKUP($A109,Round44[],5,FALSE), 0)</f>
        <v>0</v>
      </c>
      <c r="AV109" s="4">
        <f>IFERROR(VLOOKUP($A109,Round45[],5,FALSE), 0)</f>
        <v>0</v>
      </c>
      <c r="AW109" s="4">
        <f>IFERROR(VLOOKUP($A109,Round46[],5,FALSE), 0)</f>
        <v>0</v>
      </c>
      <c r="AX109" s="4">
        <f>IFERROR(VLOOKUP($A109,Round47[],5,FALSE), 0)</f>
        <v>0</v>
      </c>
      <c r="AY109" s="4">
        <f>IFERROR(VLOOKUP($A109,Round48[],5,FALSE), 0)</f>
        <v>0</v>
      </c>
      <c r="AZ109" s="4">
        <f>IFERROR(VLOOKUP($A109,Round49[],5,FALSE), 0)</f>
        <v>0</v>
      </c>
      <c r="BA109" s="4">
        <f>IFERROR(VLOOKUP($A109,Round50[],5,FALSE), 0)</f>
        <v>0</v>
      </c>
      <c r="BB109" s="4">
        <f>IFERROR(VLOOKUP($A109,Round51[],5,FALSE), 0)</f>
        <v>0</v>
      </c>
      <c r="BC109" s="4">
        <f>IFERROR(VLOOKUP($A109,Round52[],5,FALSE), 0)</f>
        <v>0</v>
      </c>
      <c r="BD109" s="4">
        <f>IFERROR(VLOOKUP($A109,Round53[],5,FALSE), 0)</f>
        <v>0</v>
      </c>
      <c r="BE109" s="4">
        <f>IFERROR(VLOOKUP($A109,Round54[],5,FALSE), 0)</f>
        <v>0</v>
      </c>
      <c r="BF109" s="4">
        <f>IFERROR(VLOOKUP($A109,Round55[],5,FALSE), 0)</f>
        <v>0</v>
      </c>
      <c r="BG109" s="4">
        <f>IFERROR(VLOOKUP($A109,Round56[],5,FALSE), 0)</f>
        <v>0</v>
      </c>
      <c r="BH109" s="4">
        <f>IFERROR(VLOOKUP($A109,Round57[],5,FALSE), 0)</f>
        <v>0</v>
      </c>
      <c r="BI109" s="4">
        <f>IFERROR(VLOOKUP($A109,Round58[],5,FALSE), 0)</f>
        <v>0</v>
      </c>
      <c r="BJ109" s="4">
        <f>IFERROR(VLOOKUP($A109,Round59[],5,FALSE), 0)</f>
        <v>0</v>
      </c>
      <c r="BK109" s="4">
        <f>IFERROR(VLOOKUP($A109,Round60[],5,FALSE), 0)</f>
        <v>0</v>
      </c>
    </row>
    <row r="110" spans="1:63" ht="22.5" x14ac:dyDescent="0.25">
      <c r="A110" s="1">
        <v>29592</v>
      </c>
      <c r="B110" s="5" t="s">
        <v>159</v>
      </c>
      <c r="C110" s="7">
        <f xml:space="preserve"> SUM(TotalPoints[[#This Row],[دور 1]:[دور 60]])</f>
        <v>0</v>
      </c>
      <c r="D110" s="4">
        <f>IFERROR(VLOOKUP($A110,Round01[],5,FALSE), 0)</f>
        <v>0</v>
      </c>
      <c r="E110" s="4">
        <f>IFERROR(VLOOKUP($A110,Round02[],5,FALSE), 0)</f>
        <v>0</v>
      </c>
      <c r="F110" s="4">
        <f>IFERROR(VLOOKUP($A110,Round03[],5,FALSE), 0)</f>
        <v>0</v>
      </c>
      <c r="G110" s="4">
        <f>IFERROR(VLOOKUP($A110,Round04[],5,FALSE), 0)</f>
        <v>0</v>
      </c>
      <c r="H110" s="4">
        <f>IFERROR(VLOOKUP($A110,Round05[],5,FALSE), 0)</f>
        <v>0</v>
      </c>
      <c r="I110" s="4">
        <f>IFERROR(VLOOKUP($A110,Round06[],5,FALSE), 0)</f>
        <v>0</v>
      </c>
      <c r="J110" s="4">
        <f>IFERROR(VLOOKUP($A110,Round07[],5,FALSE), 0)</f>
        <v>0</v>
      </c>
      <c r="K110" s="4">
        <f>IFERROR(VLOOKUP($A110,Round08[],5,FALSE), 0)</f>
        <v>0</v>
      </c>
      <c r="L110" s="4">
        <f>IFERROR(VLOOKUP($A110,Round09[],5,FALSE), 0)</f>
        <v>0</v>
      </c>
      <c r="M110" s="4">
        <f>IFERROR(VLOOKUP($A110,Round10[],5,FALSE), 0)</f>
        <v>0</v>
      </c>
      <c r="N110" s="4">
        <f>IFERROR(VLOOKUP($A110,Round11[],5,FALSE), 0)</f>
        <v>0</v>
      </c>
      <c r="O110" s="4">
        <f>IFERROR(VLOOKUP($A110,Round12[],5,FALSE), 0)</f>
        <v>0</v>
      </c>
      <c r="P110" s="4">
        <f>IFERROR(VLOOKUP($A110,Round13[],5,FALSE), 0)</f>
        <v>0</v>
      </c>
      <c r="Q110" s="4">
        <f>IFERROR(VLOOKUP($A110,Round14[],5,FALSE), 0)</f>
        <v>0</v>
      </c>
      <c r="R110" s="4">
        <f>IFERROR(VLOOKUP($A110,Round15[],5,FALSE), 0)</f>
        <v>0</v>
      </c>
      <c r="S110" s="4">
        <f>IFERROR(VLOOKUP($A110,Round16[],5,FALSE), 0)</f>
        <v>0</v>
      </c>
      <c r="T110" s="4">
        <f>IFERROR(VLOOKUP($A110,Round17[],5,FALSE), 0)</f>
        <v>0</v>
      </c>
      <c r="U110" s="4">
        <f>IFERROR(VLOOKUP($A110,Round18[],5,FALSE), 0)</f>
        <v>0</v>
      </c>
      <c r="V110" s="4">
        <f>IFERROR(VLOOKUP($A110,Round19[],5,FALSE), 0)</f>
        <v>0</v>
      </c>
      <c r="W110" s="4">
        <f>IFERROR(VLOOKUP($A110,Round20[],5,FALSE), 0)</f>
        <v>0</v>
      </c>
      <c r="X110" s="4">
        <f>IFERROR(VLOOKUP($A110,Round21[],5,FALSE), 0)</f>
        <v>0</v>
      </c>
      <c r="Y110" s="4">
        <f>IFERROR(VLOOKUP($A110,Round22[],5,FALSE), 0)</f>
        <v>0</v>
      </c>
      <c r="Z110" s="4">
        <f>IFERROR(VLOOKUP($A110,Round23[],5,FALSE), 0)</f>
        <v>0</v>
      </c>
      <c r="AA110" s="4">
        <f>IFERROR(VLOOKUP($A110,Round24[],5,FALSE), 0)</f>
        <v>0</v>
      </c>
      <c r="AB110" s="4">
        <f>IFERROR(VLOOKUP($A110,Round25[],5,FALSE), 0)</f>
        <v>0</v>
      </c>
      <c r="AC110" s="4">
        <f>IFERROR(VLOOKUP($A110,Round26[],5,FALSE), 0)</f>
        <v>0</v>
      </c>
      <c r="AD110" s="4">
        <f>IFERROR(VLOOKUP($A110,Round27[],5,FALSE), 0)</f>
        <v>0</v>
      </c>
      <c r="AE110" s="4">
        <f>IFERROR(VLOOKUP($A110,Round28[],5,FALSE), 0)</f>
        <v>0</v>
      </c>
      <c r="AF110" s="4">
        <f>IFERROR(VLOOKUP($A110,Round29[],5,FALSE), 0)</f>
        <v>0</v>
      </c>
      <c r="AG110" s="4">
        <f>IFERROR(VLOOKUP($A110,Round30[],5,FALSE), 0)</f>
        <v>0</v>
      </c>
      <c r="AH110" s="4">
        <f>IFERROR(VLOOKUP($A110,Round31[],5,FALSE), 0)</f>
        <v>0</v>
      </c>
      <c r="AI110" s="4">
        <f>IFERROR(VLOOKUP($A110,Round32[],5,FALSE), 0)</f>
        <v>0</v>
      </c>
      <c r="AJ110" s="4">
        <f>IFERROR(VLOOKUP($A110,Round33[],5,FALSE), 0)</f>
        <v>0</v>
      </c>
      <c r="AK110" s="4">
        <f>IFERROR(VLOOKUP($A110,Round34[],5,FALSE), 0)</f>
        <v>0</v>
      </c>
      <c r="AL110" s="4">
        <f>IFERROR(VLOOKUP($A110,Round35[],5,FALSE), 0)</f>
        <v>0</v>
      </c>
      <c r="AM110" s="4">
        <f>IFERROR(VLOOKUP($A110,Round36[],5,FALSE), 0)</f>
        <v>0</v>
      </c>
      <c r="AN110" s="4">
        <f>IFERROR(VLOOKUP($A110,Round37[],5,FALSE), 0)</f>
        <v>0</v>
      </c>
      <c r="AO110" s="4">
        <f>IFERROR(VLOOKUP($A110,Round38[],5,FALSE), 0)</f>
        <v>0</v>
      </c>
      <c r="AP110" s="4">
        <f>IFERROR(VLOOKUP($A110,Round39[],5,FALSE), 0)</f>
        <v>0</v>
      </c>
      <c r="AQ110" s="4">
        <f>IFERROR(VLOOKUP($A110,Round40[],5,FALSE), 0)</f>
        <v>0</v>
      </c>
      <c r="AR110" s="4">
        <f>IFERROR(VLOOKUP($A110,Round41[],5,FALSE), 0)</f>
        <v>0</v>
      </c>
      <c r="AS110" s="4">
        <f>IFERROR(VLOOKUP($A110,Round42[],5,FALSE), 0)</f>
        <v>0</v>
      </c>
      <c r="AT110" s="4">
        <f>IFERROR(VLOOKUP($A110,Round43[],5,FALSE), 0)</f>
        <v>0</v>
      </c>
      <c r="AU110" s="4">
        <f>IFERROR(VLOOKUP($A110,Round44[],5,FALSE), 0)</f>
        <v>0</v>
      </c>
      <c r="AV110" s="4">
        <f>IFERROR(VLOOKUP($A110,Round45[],5,FALSE), 0)</f>
        <v>0</v>
      </c>
      <c r="AW110" s="4">
        <f>IFERROR(VLOOKUP($A110,Round46[],5,FALSE), 0)</f>
        <v>0</v>
      </c>
      <c r="AX110" s="4">
        <f>IFERROR(VLOOKUP($A110,Round47[],5,FALSE), 0)</f>
        <v>0</v>
      </c>
      <c r="AY110" s="4">
        <f>IFERROR(VLOOKUP($A110,Round48[],5,FALSE), 0)</f>
        <v>0</v>
      </c>
      <c r="AZ110" s="4">
        <f>IFERROR(VLOOKUP($A110,Round49[],5,FALSE), 0)</f>
        <v>0</v>
      </c>
      <c r="BA110" s="4">
        <f>IFERROR(VLOOKUP($A110,Round50[],5,FALSE), 0)</f>
        <v>0</v>
      </c>
      <c r="BB110" s="4">
        <f>IFERROR(VLOOKUP($A110,Round51[],5,FALSE), 0)</f>
        <v>0</v>
      </c>
      <c r="BC110" s="4">
        <f>IFERROR(VLOOKUP($A110,Round52[],5,FALSE), 0)</f>
        <v>0</v>
      </c>
      <c r="BD110" s="4">
        <f>IFERROR(VLOOKUP($A110,Round53[],5,FALSE), 0)</f>
        <v>0</v>
      </c>
      <c r="BE110" s="4">
        <f>IFERROR(VLOOKUP($A110,Round54[],5,FALSE), 0)</f>
        <v>0</v>
      </c>
      <c r="BF110" s="4">
        <f>IFERROR(VLOOKUP($A110,Round55[],5,FALSE), 0)</f>
        <v>0</v>
      </c>
      <c r="BG110" s="4">
        <f>IFERROR(VLOOKUP($A110,Round56[],5,FALSE), 0)</f>
        <v>0</v>
      </c>
      <c r="BH110" s="4">
        <f>IFERROR(VLOOKUP($A110,Round57[],5,FALSE), 0)</f>
        <v>0</v>
      </c>
      <c r="BI110" s="4">
        <f>IFERROR(VLOOKUP($A110,Round58[],5,FALSE), 0)</f>
        <v>0</v>
      </c>
      <c r="BJ110" s="4">
        <f>IFERROR(VLOOKUP($A110,Round59[],5,FALSE), 0)</f>
        <v>0</v>
      </c>
      <c r="BK110" s="4">
        <f>IFERROR(VLOOKUP($A110,Round60[],5,FALSE), 0)</f>
        <v>0</v>
      </c>
    </row>
    <row r="111" spans="1:63" ht="22.5" x14ac:dyDescent="0.25">
      <c r="A111" s="1">
        <v>29551</v>
      </c>
      <c r="B111" s="5" t="s">
        <v>170</v>
      </c>
      <c r="C111" s="7">
        <f xml:space="preserve"> SUM(TotalPoints[[#This Row],[دور 1]:[دور 60]])</f>
        <v>0</v>
      </c>
      <c r="D111" s="4">
        <f>IFERROR(VLOOKUP($A111,Round01[],5,FALSE), 0)</f>
        <v>0</v>
      </c>
      <c r="E111" s="4">
        <f>IFERROR(VLOOKUP($A111,Round02[],5,FALSE), 0)</f>
        <v>0</v>
      </c>
      <c r="F111" s="4">
        <f>IFERROR(VLOOKUP($A111,Round03[],5,FALSE), 0)</f>
        <v>0</v>
      </c>
      <c r="G111" s="4">
        <f>IFERROR(VLOOKUP($A111,Round04[],5,FALSE), 0)</f>
        <v>0</v>
      </c>
      <c r="H111" s="4">
        <f>IFERROR(VLOOKUP($A111,Round05[],5,FALSE), 0)</f>
        <v>0</v>
      </c>
      <c r="I111" s="4">
        <f>IFERROR(VLOOKUP($A111,Round06[],5,FALSE), 0)</f>
        <v>0</v>
      </c>
      <c r="J111" s="4">
        <f>IFERROR(VLOOKUP($A111,Round07[],5,FALSE), 0)</f>
        <v>0</v>
      </c>
      <c r="K111" s="4">
        <f>IFERROR(VLOOKUP($A111,Round08[],5,FALSE), 0)</f>
        <v>0</v>
      </c>
      <c r="L111" s="4">
        <f>IFERROR(VLOOKUP($A111,Round09[],5,FALSE), 0)</f>
        <v>0</v>
      </c>
      <c r="M111" s="4">
        <f>IFERROR(VLOOKUP($A111,Round10[],5,FALSE), 0)</f>
        <v>0</v>
      </c>
      <c r="N111" s="4">
        <f>IFERROR(VLOOKUP($A111,Round11[],5,FALSE), 0)</f>
        <v>0</v>
      </c>
      <c r="O111" s="4">
        <f>IFERROR(VLOOKUP($A111,Round12[],5,FALSE), 0)</f>
        <v>0</v>
      </c>
      <c r="P111" s="4">
        <f>IFERROR(VLOOKUP($A111,Round13[],5,FALSE), 0)</f>
        <v>0</v>
      </c>
      <c r="Q111" s="4">
        <f>IFERROR(VLOOKUP($A111,Round14[],5,FALSE), 0)</f>
        <v>0</v>
      </c>
      <c r="R111" s="4">
        <f>IFERROR(VLOOKUP($A111,Round15[],5,FALSE), 0)</f>
        <v>0</v>
      </c>
      <c r="S111" s="4">
        <f>IFERROR(VLOOKUP($A111,Round16[],5,FALSE), 0)</f>
        <v>0</v>
      </c>
      <c r="T111" s="4">
        <f>IFERROR(VLOOKUP($A111,Round17[],5,FALSE), 0)</f>
        <v>0</v>
      </c>
      <c r="U111" s="4">
        <f>IFERROR(VLOOKUP($A111,Round18[],5,FALSE), 0)</f>
        <v>0</v>
      </c>
      <c r="V111" s="4">
        <f>IFERROR(VLOOKUP($A111,Round19[],5,FALSE), 0)</f>
        <v>0</v>
      </c>
      <c r="W111" s="4">
        <f>IFERROR(VLOOKUP($A111,Round20[],5,FALSE), 0)</f>
        <v>0</v>
      </c>
      <c r="X111" s="4">
        <f>IFERROR(VLOOKUP($A111,Round21[],5,FALSE), 0)</f>
        <v>0</v>
      </c>
      <c r="Y111" s="4">
        <f>IFERROR(VLOOKUP($A111,Round22[],5,FALSE), 0)</f>
        <v>0</v>
      </c>
      <c r="Z111" s="4">
        <f>IFERROR(VLOOKUP($A111,Round23[],5,FALSE), 0)</f>
        <v>0</v>
      </c>
      <c r="AA111" s="4">
        <f>IFERROR(VLOOKUP($A111,Round24[],5,FALSE), 0)</f>
        <v>0</v>
      </c>
      <c r="AB111" s="4">
        <f>IFERROR(VLOOKUP($A111,Round25[],5,FALSE), 0)</f>
        <v>0</v>
      </c>
      <c r="AC111" s="4">
        <f>IFERROR(VLOOKUP($A111,Round26[],5,FALSE), 0)</f>
        <v>0</v>
      </c>
      <c r="AD111" s="4">
        <f>IFERROR(VLOOKUP($A111,Round27[],5,FALSE), 0)</f>
        <v>0</v>
      </c>
      <c r="AE111" s="4">
        <f>IFERROR(VLOOKUP($A111,Round28[],5,FALSE), 0)</f>
        <v>0</v>
      </c>
      <c r="AF111" s="4">
        <f>IFERROR(VLOOKUP($A111,Round29[],5,FALSE), 0)</f>
        <v>0</v>
      </c>
      <c r="AG111" s="4">
        <f>IFERROR(VLOOKUP($A111,Round30[],5,FALSE), 0)</f>
        <v>0</v>
      </c>
      <c r="AH111" s="4">
        <f>IFERROR(VLOOKUP($A111,Round31[],5,FALSE), 0)</f>
        <v>0</v>
      </c>
      <c r="AI111" s="4">
        <f>IFERROR(VLOOKUP($A111,Round32[],5,FALSE), 0)</f>
        <v>0</v>
      </c>
      <c r="AJ111" s="4">
        <f>IFERROR(VLOOKUP($A111,Round33[],5,FALSE), 0)</f>
        <v>0</v>
      </c>
      <c r="AK111" s="4">
        <f>IFERROR(VLOOKUP($A111,Round34[],5,FALSE), 0)</f>
        <v>0</v>
      </c>
      <c r="AL111" s="4">
        <f>IFERROR(VLOOKUP($A111,Round35[],5,FALSE), 0)</f>
        <v>0</v>
      </c>
      <c r="AM111" s="4">
        <f>IFERROR(VLOOKUP($A111,Round36[],5,FALSE), 0)</f>
        <v>0</v>
      </c>
      <c r="AN111" s="4">
        <f>IFERROR(VLOOKUP($A111,Round37[],5,FALSE), 0)</f>
        <v>0</v>
      </c>
      <c r="AO111" s="4">
        <f>IFERROR(VLOOKUP($A111,Round38[],5,FALSE), 0)</f>
        <v>0</v>
      </c>
      <c r="AP111" s="4">
        <f>IFERROR(VLOOKUP($A111,Round39[],5,FALSE), 0)</f>
        <v>0</v>
      </c>
      <c r="AQ111" s="4">
        <f>IFERROR(VLOOKUP($A111,Round40[],5,FALSE), 0)</f>
        <v>0</v>
      </c>
      <c r="AR111" s="4">
        <f>IFERROR(VLOOKUP($A111,Round41[],5,FALSE), 0)</f>
        <v>0</v>
      </c>
      <c r="AS111" s="4">
        <f>IFERROR(VLOOKUP($A111,Round42[],5,FALSE), 0)</f>
        <v>0</v>
      </c>
      <c r="AT111" s="4">
        <f>IFERROR(VLOOKUP($A111,Round43[],5,FALSE), 0)</f>
        <v>0</v>
      </c>
      <c r="AU111" s="4">
        <f>IFERROR(VLOOKUP($A111,Round44[],5,FALSE), 0)</f>
        <v>0</v>
      </c>
      <c r="AV111" s="4">
        <f>IFERROR(VLOOKUP($A111,Round45[],5,FALSE), 0)</f>
        <v>0</v>
      </c>
      <c r="AW111" s="4">
        <f>IFERROR(VLOOKUP($A111,Round46[],5,FALSE), 0)</f>
        <v>0</v>
      </c>
      <c r="AX111" s="4">
        <f>IFERROR(VLOOKUP($A111,Round47[],5,FALSE), 0)</f>
        <v>0</v>
      </c>
      <c r="AY111" s="4">
        <f>IFERROR(VLOOKUP($A111,Round48[],5,FALSE), 0)</f>
        <v>0</v>
      </c>
      <c r="AZ111" s="4">
        <f>IFERROR(VLOOKUP($A111,Round49[],5,FALSE), 0)</f>
        <v>0</v>
      </c>
      <c r="BA111" s="4">
        <f>IFERROR(VLOOKUP($A111,Round50[],5,FALSE), 0)</f>
        <v>0</v>
      </c>
      <c r="BB111" s="4">
        <f>IFERROR(VLOOKUP($A111,Round51[],5,FALSE), 0)</f>
        <v>0</v>
      </c>
      <c r="BC111" s="4">
        <f>IFERROR(VLOOKUP($A111,Round52[],5,FALSE), 0)</f>
        <v>0</v>
      </c>
      <c r="BD111" s="4">
        <f>IFERROR(VLOOKUP($A111,Round53[],5,FALSE), 0)</f>
        <v>0</v>
      </c>
      <c r="BE111" s="4">
        <f>IFERROR(VLOOKUP($A111,Round54[],5,FALSE), 0)</f>
        <v>0</v>
      </c>
      <c r="BF111" s="4">
        <f>IFERROR(VLOOKUP($A111,Round55[],5,FALSE), 0)</f>
        <v>0</v>
      </c>
      <c r="BG111" s="4">
        <f>IFERROR(VLOOKUP($A111,Round56[],5,FALSE), 0)</f>
        <v>0</v>
      </c>
      <c r="BH111" s="4">
        <f>IFERROR(VLOOKUP($A111,Round57[],5,FALSE), 0)</f>
        <v>0</v>
      </c>
      <c r="BI111" s="4">
        <f>IFERROR(VLOOKUP($A111,Round58[],5,FALSE), 0)</f>
        <v>0</v>
      </c>
      <c r="BJ111" s="4">
        <f>IFERROR(VLOOKUP($A111,Round59[],5,FALSE), 0)</f>
        <v>0</v>
      </c>
      <c r="BK111" s="4">
        <f>IFERROR(VLOOKUP($A111,Round60[],5,FALSE), 0)</f>
        <v>0</v>
      </c>
    </row>
    <row r="112" spans="1:63" ht="22.5" x14ac:dyDescent="0.25">
      <c r="A112" s="1">
        <v>29328</v>
      </c>
      <c r="B112" s="5" t="s">
        <v>167</v>
      </c>
      <c r="C112" s="7">
        <f xml:space="preserve"> SUM(TotalPoints[[#This Row],[دور 1]:[دور 60]])</f>
        <v>0</v>
      </c>
      <c r="D112" s="4">
        <f>IFERROR(VLOOKUP($A112,Round01[],5,FALSE), 0)</f>
        <v>0</v>
      </c>
      <c r="E112" s="4">
        <f>IFERROR(VLOOKUP($A112,Round02[],5,FALSE), 0)</f>
        <v>0</v>
      </c>
      <c r="F112" s="4">
        <f>IFERROR(VLOOKUP($A112,Round03[],5,FALSE), 0)</f>
        <v>0</v>
      </c>
      <c r="G112" s="4">
        <f>IFERROR(VLOOKUP($A112,Round04[],5,FALSE), 0)</f>
        <v>0</v>
      </c>
      <c r="H112" s="4">
        <f>IFERROR(VLOOKUP($A112,Round05[],5,FALSE), 0)</f>
        <v>0</v>
      </c>
      <c r="I112" s="4">
        <f>IFERROR(VLOOKUP($A112,Round06[],5,FALSE), 0)</f>
        <v>0</v>
      </c>
      <c r="J112" s="4">
        <f>IFERROR(VLOOKUP($A112,Round07[],5,FALSE), 0)</f>
        <v>0</v>
      </c>
      <c r="K112" s="4">
        <f>IFERROR(VLOOKUP($A112,Round08[],5,FALSE), 0)</f>
        <v>0</v>
      </c>
      <c r="L112" s="4">
        <f>IFERROR(VLOOKUP($A112,Round09[],5,FALSE), 0)</f>
        <v>0</v>
      </c>
      <c r="M112" s="4">
        <f>IFERROR(VLOOKUP($A112,Round10[],5,FALSE), 0)</f>
        <v>0</v>
      </c>
      <c r="N112" s="4">
        <f>IFERROR(VLOOKUP($A112,Round11[],5,FALSE), 0)</f>
        <v>0</v>
      </c>
      <c r="O112" s="4">
        <f>IFERROR(VLOOKUP($A112,Round12[],5,FALSE), 0)</f>
        <v>0</v>
      </c>
      <c r="P112" s="4">
        <f>IFERROR(VLOOKUP($A112,Round13[],5,FALSE), 0)</f>
        <v>0</v>
      </c>
      <c r="Q112" s="4">
        <f>IFERROR(VLOOKUP($A112,Round14[],5,FALSE), 0)</f>
        <v>0</v>
      </c>
      <c r="R112" s="4">
        <f>IFERROR(VLOOKUP($A112,Round15[],5,FALSE), 0)</f>
        <v>0</v>
      </c>
      <c r="S112" s="4">
        <f>IFERROR(VLOOKUP($A112,Round16[],5,FALSE), 0)</f>
        <v>0</v>
      </c>
      <c r="T112" s="4">
        <f>IFERROR(VLOOKUP($A112,Round17[],5,FALSE), 0)</f>
        <v>0</v>
      </c>
      <c r="U112" s="4">
        <f>IFERROR(VLOOKUP($A112,Round18[],5,FALSE), 0)</f>
        <v>0</v>
      </c>
      <c r="V112" s="4">
        <f>IFERROR(VLOOKUP($A112,Round19[],5,FALSE), 0)</f>
        <v>0</v>
      </c>
      <c r="W112" s="4">
        <f>IFERROR(VLOOKUP($A112,Round20[],5,FALSE), 0)</f>
        <v>0</v>
      </c>
      <c r="X112" s="4">
        <f>IFERROR(VLOOKUP($A112,Round21[],5,FALSE), 0)</f>
        <v>0</v>
      </c>
      <c r="Y112" s="4">
        <f>IFERROR(VLOOKUP($A112,Round22[],5,FALSE), 0)</f>
        <v>0</v>
      </c>
      <c r="Z112" s="4">
        <f>IFERROR(VLOOKUP($A112,Round23[],5,FALSE), 0)</f>
        <v>0</v>
      </c>
      <c r="AA112" s="4">
        <f>IFERROR(VLOOKUP($A112,Round24[],5,FALSE), 0)</f>
        <v>0</v>
      </c>
      <c r="AB112" s="4">
        <f>IFERROR(VLOOKUP($A112,Round25[],5,FALSE), 0)</f>
        <v>0</v>
      </c>
      <c r="AC112" s="4">
        <f>IFERROR(VLOOKUP($A112,Round26[],5,FALSE), 0)</f>
        <v>0</v>
      </c>
      <c r="AD112" s="4">
        <f>IFERROR(VLOOKUP($A112,Round27[],5,FALSE), 0)</f>
        <v>0</v>
      </c>
      <c r="AE112" s="4">
        <f>IFERROR(VLOOKUP($A112,Round28[],5,FALSE), 0)</f>
        <v>0</v>
      </c>
      <c r="AF112" s="4">
        <f>IFERROR(VLOOKUP($A112,Round29[],5,FALSE), 0)</f>
        <v>0</v>
      </c>
      <c r="AG112" s="4">
        <f>IFERROR(VLOOKUP($A112,Round30[],5,FALSE), 0)</f>
        <v>0</v>
      </c>
      <c r="AH112" s="4">
        <f>IFERROR(VLOOKUP($A112,Round31[],5,FALSE), 0)</f>
        <v>0</v>
      </c>
      <c r="AI112" s="4">
        <f>IFERROR(VLOOKUP($A112,Round32[],5,FALSE), 0)</f>
        <v>0</v>
      </c>
      <c r="AJ112" s="4">
        <f>IFERROR(VLOOKUP($A112,Round33[],5,FALSE), 0)</f>
        <v>0</v>
      </c>
      <c r="AK112" s="4">
        <f>IFERROR(VLOOKUP($A112,Round34[],5,FALSE), 0)</f>
        <v>0</v>
      </c>
      <c r="AL112" s="4">
        <f>IFERROR(VLOOKUP($A112,Round35[],5,FALSE), 0)</f>
        <v>0</v>
      </c>
      <c r="AM112" s="4">
        <f>IFERROR(VLOOKUP($A112,Round36[],5,FALSE), 0)</f>
        <v>0</v>
      </c>
      <c r="AN112" s="4">
        <f>IFERROR(VLOOKUP($A112,Round37[],5,FALSE), 0)</f>
        <v>0</v>
      </c>
      <c r="AO112" s="4">
        <f>IFERROR(VLOOKUP($A112,Round38[],5,FALSE), 0)</f>
        <v>0</v>
      </c>
      <c r="AP112" s="4">
        <f>IFERROR(VLOOKUP($A112,Round39[],5,FALSE), 0)</f>
        <v>0</v>
      </c>
      <c r="AQ112" s="4">
        <f>IFERROR(VLOOKUP($A112,Round40[],5,FALSE), 0)</f>
        <v>0</v>
      </c>
      <c r="AR112" s="4">
        <f>IFERROR(VLOOKUP($A112,Round41[],5,FALSE), 0)</f>
        <v>0</v>
      </c>
      <c r="AS112" s="4">
        <f>IFERROR(VLOOKUP($A112,Round42[],5,FALSE), 0)</f>
        <v>0</v>
      </c>
      <c r="AT112" s="4">
        <f>IFERROR(VLOOKUP($A112,Round43[],5,FALSE), 0)</f>
        <v>0</v>
      </c>
      <c r="AU112" s="4">
        <f>IFERROR(VLOOKUP($A112,Round44[],5,FALSE), 0)</f>
        <v>0</v>
      </c>
      <c r="AV112" s="4">
        <f>IFERROR(VLOOKUP($A112,Round45[],5,FALSE), 0)</f>
        <v>0</v>
      </c>
      <c r="AW112" s="4">
        <f>IFERROR(VLOOKUP($A112,Round46[],5,FALSE), 0)</f>
        <v>0</v>
      </c>
      <c r="AX112" s="4">
        <f>IFERROR(VLOOKUP($A112,Round47[],5,FALSE), 0)</f>
        <v>0</v>
      </c>
      <c r="AY112" s="4">
        <f>IFERROR(VLOOKUP($A112,Round48[],5,FALSE), 0)</f>
        <v>0</v>
      </c>
      <c r="AZ112" s="4">
        <f>IFERROR(VLOOKUP($A112,Round49[],5,FALSE), 0)</f>
        <v>0</v>
      </c>
      <c r="BA112" s="4">
        <f>IFERROR(VLOOKUP($A112,Round50[],5,FALSE), 0)</f>
        <v>0</v>
      </c>
      <c r="BB112" s="4">
        <f>IFERROR(VLOOKUP($A112,Round51[],5,FALSE), 0)</f>
        <v>0</v>
      </c>
      <c r="BC112" s="4">
        <f>IFERROR(VLOOKUP($A112,Round52[],5,FALSE), 0)</f>
        <v>0</v>
      </c>
      <c r="BD112" s="4">
        <f>IFERROR(VLOOKUP($A112,Round53[],5,FALSE), 0)</f>
        <v>0</v>
      </c>
      <c r="BE112" s="4">
        <f>IFERROR(VLOOKUP($A112,Round54[],5,FALSE), 0)</f>
        <v>0</v>
      </c>
      <c r="BF112" s="4">
        <f>IFERROR(VLOOKUP($A112,Round55[],5,FALSE), 0)</f>
        <v>0</v>
      </c>
      <c r="BG112" s="4">
        <f>IFERROR(VLOOKUP($A112,Round56[],5,FALSE), 0)</f>
        <v>0</v>
      </c>
      <c r="BH112" s="4">
        <f>IFERROR(VLOOKUP($A112,Round57[],5,FALSE), 0)</f>
        <v>0</v>
      </c>
      <c r="BI112" s="4">
        <f>IFERROR(VLOOKUP($A112,Round58[],5,FALSE), 0)</f>
        <v>0</v>
      </c>
      <c r="BJ112" s="4">
        <f>IFERROR(VLOOKUP($A112,Round59[],5,FALSE), 0)</f>
        <v>0</v>
      </c>
      <c r="BK112" s="4">
        <f>IFERROR(VLOOKUP($A112,Round60[],5,FALSE), 0)</f>
        <v>0</v>
      </c>
    </row>
    <row r="113" spans="1:63" ht="22.5" x14ac:dyDescent="0.25">
      <c r="A113" s="1">
        <v>29231</v>
      </c>
      <c r="B113" s="5" t="s">
        <v>168</v>
      </c>
      <c r="C113" s="7">
        <f xml:space="preserve"> SUM(TotalPoints[[#This Row],[دور 1]:[دور 60]])</f>
        <v>0</v>
      </c>
      <c r="D113" s="4">
        <f>IFERROR(VLOOKUP($A113,Round01[],5,FALSE), 0)</f>
        <v>0</v>
      </c>
      <c r="E113" s="4">
        <f>IFERROR(VLOOKUP($A113,Round02[],5,FALSE), 0)</f>
        <v>0</v>
      </c>
      <c r="F113" s="4">
        <f>IFERROR(VLOOKUP($A113,Round03[],5,FALSE), 0)</f>
        <v>0</v>
      </c>
      <c r="G113" s="4">
        <f>IFERROR(VLOOKUP($A113,Round04[],5,FALSE), 0)</f>
        <v>0</v>
      </c>
      <c r="H113" s="4">
        <f>IFERROR(VLOOKUP($A113,Round05[],5,FALSE), 0)</f>
        <v>0</v>
      </c>
      <c r="I113" s="4">
        <f>IFERROR(VLOOKUP($A113,Round06[],5,FALSE), 0)</f>
        <v>0</v>
      </c>
      <c r="J113" s="4">
        <f>IFERROR(VLOOKUP($A113,Round07[],5,FALSE), 0)</f>
        <v>0</v>
      </c>
      <c r="K113" s="4">
        <f>IFERROR(VLOOKUP($A113,Round08[],5,FALSE), 0)</f>
        <v>0</v>
      </c>
      <c r="L113" s="4">
        <f>IFERROR(VLOOKUP($A113,Round09[],5,FALSE), 0)</f>
        <v>0</v>
      </c>
      <c r="M113" s="4">
        <f>IFERROR(VLOOKUP($A113,Round10[],5,FALSE), 0)</f>
        <v>0</v>
      </c>
      <c r="N113" s="4">
        <f>IFERROR(VLOOKUP($A113,Round11[],5,FALSE), 0)</f>
        <v>0</v>
      </c>
      <c r="O113" s="4">
        <f>IFERROR(VLOOKUP($A113,Round12[],5,FALSE), 0)</f>
        <v>0</v>
      </c>
      <c r="P113" s="4">
        <f>IFERROR(VLOOKUP($A113,Round13[],5,FALSE), 0)</f>
        <v>0</v>
      </c>
      <c r="Q113" s="4">
        <f>IFERROR(VLOOKUP($A113,Round14[],5,FALSE), 0)</f>
        <v>0</v>
      </c>
      <c r="R113" s="4">
        <f>IFERROR(VLOOKUP($A113,Round15[],5,FALSE), 0)</f>
        <v>0</v>
      </c>
      <c r="S113" s="4">
        <f>IFERROR(VLOOKUP($A113,Round16[],5,FALSE), 0)</f>
        <v>0</v>
      </c>
      <c r="T113" s="4">
        <f>IFERROR(VLOOKUP($A113,Round17[],5,FALSE), 0)</f>
        <v>0</v>
      </c>
      <c r="U113" s="4">
        <f>IFERROR(VLOOKUP($A113,Round18[],5,FALSE), 0)</f>
        <v>0</v>
      </c>
      <c r="V113" s="4">
        <f>IFERROR(VLOOKUP($A113,Round19[],5,FALSE), 0)</f>
        <v>0</v>
      </c>
      <c r="W113" s="4">
        <f>IFERROR(VLOOKUP($A113,Round20[],5,FALSE), 0)</f>
        <v>0</v>
      </c>
      <c r="X113" s="4">
        <f>IFERROR(VLOOKUP($A113,Round21[],5,FALSE), 0)</f>
        <v>0</v>
      </c>
      <c r="Y113" s="4">
        <f>IFERROR(VLOOKUP($A113,Round22[],5,FALSE), 0)</f>
        <v>0</v>
      </c>
      <c r="Z113" s="4">
        <f>IFERROR(VLOOKUP($A113,Round23[],5,FALSE), 0)</f>
        <v>0</v>
      </c>
      <c r="AA113" s="4">
        <f>IFERROR(VLOOKUP($A113,Round24[],5,FALSE), 0)</f>
        <v>0</v>
      </c>
      <c r="AB113" s="4">
        <f>IFERROR(VLOOKUP($A113,Round25[],5,FALSE), 0)</f>
        <v>0</v>
      </c>
      <c r="AC113" s="4">
        <f>IFERROR(VLOOKUP($A113,Round26[],5,FALSE), 0)</f>
        <v>0</v>
      </c>
      <c r="AD113" s="4">
        <f>IFERROR(VLOOKUP($A113,Round27[],5,FALSE), 0)</f>
        <v>0</v>
      </c>
      <c r="AE113" s="4">
        <f>IFERROR(VLOOKUP($A113,Round28[],5,FALSE), 0)</f>
        <v>0</v>
      </c>
      <c r="AF113" s="4">
        <f>IFERROR(VLOOKUP($A113,Round29[],5,FALSE), 0)</f>
        <v>0</v>
      </c>
      <c r="AG113" s="4">
        <f>IFERROR(VLOOKUP($A113,Round30[],5,FALSE), 0)</f>
        <v>0</v>
      </c>
      <c r="AH113" s="4">
        <f>IFERROR(VLOOKUP($A113,Round31[],5,FALSE), 0)</f>
        <v>0</v>
      </c>
      <c r="AI113" s="4">
        <f>IFERROR(VLOOKUP($A113,Round32[],5,FALSE), 0)</f>
        <v>0</v>
      </c>
      <c r="AJ113" s="4">
        <f>IFERROR(VLOOKUP($A113,Round33[],5,FALSE), 0)</f>
        <v>0</v>
      </c>
      <c r="AK113" s="4">
        <f>IFERROR(VLOOKUP($A113,Round34[],5,FALSE), 0)</f>
        <v>0</v>
      </c>
      <c r="AL113" s="4">
        <f>IFERROR(VLOOKUP($A113,Round35[],5,FALSE), 0)</f>
        <v>0</v>
      </c>
      <c r="AM113" s="4">
        <f>IFERROR(VLOOKUP($A113,Round36[],5,FALSE), 0)</f>
        <v>0</v>
      </c>
      <c r="AN113" s="4">
        <f>IFERROR(VLOOKUP($A113,Round37[],5,FALSE), 0)</f>
        <v>0</v>
      </c>
      <c r="AO113" s="4">
        <f>IFERROR(VLOOKUP($A113,Round38[],5,FALSE), 0)</f>
        <v>0</v>
      </c>
      <c r="AP113" s="4">
        <f>IFERROR(VLOOKUP($A113,Round39[],5,FALSE), 0)</f>
        <v>0</v>
      </c>
      <c r="AQ113" s="4">
        <f>IFERROR(VLOOKUP($A113,Round40[],5,FALSE), 0)</f>
        <v>0</v>
      </c>
      <c r="AR113" s="4">
        <f>IFERROR(VLOOKUP($A113,Round41[],5,FALSE), 0)</f>
        <v>0</v>
      </c>
      <c r="AS113" s="4">
        <f>IFERROR(VLOOKUP($A113,Round42[],5,FALSE), 0)</f>
        <v>0</v>
      </c>
      <c r="AT113" s="4">
        <f>IFERROR(VLOOKUP($A113,Round43[],5,FALSE), 0)</f>
        <v>0</v>
      </c>
      <c r="AU113" s="4">
        <f>IFERROR(VLOOKUP($A113,Round44[],5,FALSE), 0)</f>
        <v>0</v>
      </c>
      <c r="AV113" s="4">
        <f>IFERROR(VLOOKUP($A113,Round45[],5,FALSE), 0)</f>
        <v>0</v>
      </c>
      <c r="AW113" s="4">
        <f>IFERROR(VLOOKUP($A113,Round46[],5,FALSE), 0)</f>
        <v>0</v>
      </c>
      <c r="AX113" s="4">
        <f>IFERROR(VLOOKUP($A113,Round47[],5,FALSE), 0)</f>
        <v>0</v>
      </c>
      <c r="AY113" s="4">
        <f>IFERROR(VLOOKUP($A113,Round48[],5,FALSE), 0)</f>
        <v>0</v>
      </c>
      <c r="AZ113" s="4">
        <f>IFERROR(VLOOKUP($A113,Round49[],5,FALSE), 0)</f>
        <v>0</v>
      </c>
      <c r="BA113" s="4">
        <f>IFERROR(VLOOKUP($A113,Round50[],5,FALSE), 0)</f>
        <v>0</v>
      </c>
      <c r="BB113" s="4">
        <f>IFERROR(VLOOKUP($A113,Round51[],5,FALSE), 0)</f>
        <v>0</v>
      </c>
      <c r="BC113" s="4">
        <f>IFERROR(VLOOKUP($A113,Round52[],5,FALSE), 0)</f>
        <v>0</v>
      </c>
      <c r="BD113" s="4">
        <f>IFERROR(VLOOKUP($A113,Round53[],5,FALSE), 0)</f>
        <v>0</v>
      </c>
      <c r="BE113" s="4">
        <f>IFERROR(VLOOKUP($A113,Round54[],5,FALSE), 0)</f>
        <v>0</v>
      </c>
      <c r="BF113" s="4">
        <f>IFERROR(VLOOKUP($A113,Round55[],5,FALSE), 0)</f>
        <v>0</v>
      </c>
      <c r="BG113" s="4">
        <f>IFERROR(VLOOKUP($A113,Round56[],5,FALSE), 0)</f>
        <v>0</v>
      </c>
      <c r="BH113" s="4">
        <f>IFERROR(VLOOKUP($A113,Round57[],5,FALSE), 0)</f>
        <v>0</v>
      </c>
      <c r="BI113" s="4">
        <f>IFERROR(VLOOKUP($A113,Round58[],5,FALSE), 0)</f>
        <v>0</v>
      </c>
      <c r="BJ113" s="4">
        <f>IFERROR(VLOOKUP($A113,Round59[],5,FALSE), 0)</f>
        <v>0</v>
      </c>
      <c r="BK113" s="4">
        <f>IFERROR(VLOOKUP($A113,Round60[],5,FALSE), 0)</f>
        <v>0</v>
      </c>
    </row>
    <row r="114" spans="1:63" ht="22.5" x14ac:dyDescent="0.25">
      <c r="A114" s="1">
        <v>29177</v>
      </c>
      <c r="B114" s="5" t="s">
        <v>174</v>
      </c>
      <c r="C114" s="7">
        <f xml:space="preserve"> SUM(TotalPoints[[#This Row],[دور 1]:[دور 60]])</f>
        <v>0</v>
      </c>
      <c r="D114" s="4">
        <f>IFERROR(VLOOKUP($A114,Round01[],5,FALSE), 0)</f>
        <v>0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4">
        <f>IFERROR(VLOOKUP($A114,Round07[],5,FALSE), 0)</f>
        <v>0</v>
      </c>
      <c r="K114" s="4">
        <f>IFERROR(VLOOKUP($A114,Round08[],5,FALSE), 0)</f>
        <v>0</v>
      </c>
      <c r="L114" s="4">
        <f>IFERROR(VLOOKUP($A114,Round09[],5,FALSE), 0)</f>
        <v>0</v>
      </c>
      <c r="M114" s="4">
        <f>IFERROR(VLOOKUP($A114,Round10[],5,FALSE), 0)</f>
        <v>0</v>
      </c>
      <c r="N114" s="4">
        <f>IFERROR(VLOOKUP($A114,Round11[],5,FALSE), 0)</f>
        <v>0</v>
      </c>
      <c r="O114" s="4">
        <f>IFERROR(VLOOKUP($A114,Round12[],5,FALSE), 0)</f>
        <v>0</v>
      </c>
      <c r="P114" s="4">
        <f>IFERROR(VLOOKUP($A114,Round13[],5,FALSE), 0)</f>
        <v>0</v>
      </c>
      <c r="Q114" s="4">
        <f>IFERROR(VLOOKUP($A114,Round14[],5,FALSE), 0)</f>
        <v>0</v>
      </c>
      <c r="R114" s="4">
        <f>IFERROR(VLOOKUP($A114,Round15[],5,FALSE), 0)</f>
        <v>0</v>
      </c>
      <c r="S114" s="4">
        <f>IFERROR(VLOOKUP($A114,Round16[],5,FALSE), 0)</f>
        <v>0</v>
      </c>
      <c r="T114" s="4">
        <f>IFERROR(VLOOKUP($A114,Round17[],5,FALSE), 0)</f>
        <v>0</v>
      </c>
      <c r="U114" s="4">
        <f>IFERROR(VLOOKUP($A114,Round18[],5,FALSE), 0)</f>
        <v>0</v>
      </c>
      <c r="V114" s="4">
        <f>IFERROR(VLOOKUP($A114,Round19[],5,FALSE), 0)</f>
        <v>0</v>
      </c>
      <c r="W114" s="4">
        <f>IFERROR(VLOOKUP($A114,Round20[],5,FALSE), 0)</f>
        <v>0</v>
      </c>
      <c r="X114" s="4">
        <f>IFERROR(VLOOKUP($A114,Round21[],5,FALSE), 0)</f>
        <v>0</v>
      </c>
      <c r="Y114" s="4">
        <f>IFERROR(VLOOKUP($A114,Round22[],5,FALSE), 0)</f>
        <v>0</v>
      </c>
      <c r="Z114" s="4">
        <f>IFERROR(VLOOKUP($A114,Round23[],5,FALSE), 0)</f>
        <v>0</v>
      </c>
      <c r="AA114" s="4">
        <f>IFERROR(VLOOKUP($A114,Round24[],5,FALSE), 0)</f>
        <v>0</v>
      </c>
      <c r="AB114" s="4">
        <f>IFERROR(VLOOKUP($A114,Round25[],5,FALSE), 0)</f>
        <v>0</v>
      </c>
      <c r="AC114" s="4">
        <f>IFERROR(VLOOKUP($A114,Round26[],5,FALSE), 0)</f>
        <v>0</v>
      </c>
      <c r="AD114" s="4">
        <f>IFERROR(VLOOKUP($A114,Round27[],5,FALSE), 0)</f>
        <v>0</v>
      </c>
      <c r="AE114" s="4">
        <f>IFERROR(VLOOKUP($A114,Round28[],5,FALSE), 0)</f>
        <v>0</v>
      </c>
      <c r="AF114" s="4">
        <f>IFERROR(VLOOKUP($A114,Round29[],5,FALSE), 0)</f>
        <v>0</v>
      </c>
      <c r="AG114" s="4">
        <f>IFERROR(VLOOKUP($A114,Round30[],5,FALSE), 0)</f>
        <v>0</v>
      </c>
      <c r="AH114" s="4">
        <f>IFERROR(VLOOKUP($A114,Round31[],5,FALSE), 0)</f>
        <v>0</v>
      </c>
      <c r="AI114" s="4">
        <f>IFERROR(VLOOKUP($A114,Round32[],5,FALSE), 0)</f>
        <v>0</v>
      </c>
      <c r="AJ114" s="4">
        <f>IFERROR(VLOOKUP($A114,Round33[],5,FALSE), 0)</f>
        <v>0</v>
      </c>
      <c r="AK114" s="4">
        <f>IFERROR(VLOOKUP($A114,Round34[],5,FALSE), 0)</f>
        <v>0</v>
      </c>
      <c r="AL114" s="4">
        <f>IFERROR(VLOOKUP($A114,Round35[],5,FALSE), 0)</f>
        <v>0</v>
      </c>
      <c r="AM114" s="4">
        <f>IFERROR(VLOOKUP($A114,Round36[],5,FALSE), 0)</f>
        <v>0</v>
      </c>
      <c r="AN114" s="4">
        <f>IFERROR(VLOOKUP($A114,Round37[],5,FALSE), 0)</f>
        <v>0</v>
      </c>
      <c r="AO114" s="4">
        <f>IFERROR(VLOOKUP($A114,Round38[],5,FALSE), 0)</f>
        <v>0</v>
      </c>
      <c r="AP114" s="4">
        <f>IFERROR(VLOOKUP($A114,Round39[],5,FALSE), 0)</f>
        <v>0</v>
      </c>
      <c r="AQ114" s="4">
        <f>IFERROR(VLOOKUP($A114,Round40[],5,FALSE), 0)</f>
        <v>0</v>
      </c>
      <c r="AR114" s="4">
        <f>IFERROR(VLOOKUP($A114,Round41[],5,FALSE), 0)</f>
        <v>0</v>
      </c>
      <c r="AS114" s="4">
        <f>IFERROR(VLOOKUP($A114,Round42[],5,FALSE), 0)</f>
        <v>0</v>
      </c>
      <c r="AT114" s="4">
        <f>IFERROR(VLOOKUP($A114,Round43[],5,FALSE), 0)</f>
        <v>0</v>
      </c>
      <c r="AU114" s="4">
        <f>IFERROR(VLOOKUP($A114,Round44[],5,FALSE), 0)</f>
        <v>0</v>
      </c>
      <c r="AV114" s="4">
        <f>IFERROR(VLOOKUP($A114,Round45[],5,FALSE), 0)</f>
        <v>0</v>
      </c>
      <c r="AW114" s="4">
        <f>IFERROR(VLOOKUP($A114,Round46[],5,FALSE), 0)</f>
        <v>0</v>
      </c>
      <c r="AX114" s="4">
        <f>IFERROR(VLOOKUP($A114,Round47[],5,FALSE), 0)</f>
        <v>0</v>
      </c>
      <c r="AY114" s="4">
        <f>IFERROR(VLOOKUP($A114,Round48[],5,FALSE), 0)</f>
        <v>0</v>
      </c>
      <c r="AZ114" s="4">
        <f>IFERROR(VLOOKUP($A114,Round49[],5,FALSE), 0)</f>
        <v>0</v>
      </c>
      <c r="BA114" s="4">
        <f>IFERROR(VLOOKUP($A114,Round50[],5,FALSE), 0)</f>
        <v>0</v>
      </c>
      <c r="BB114" s="4">
        <f>IFERROR(VLOOKUP($A114,Round51[],5,FALSE), 0)</f>
        <v>0</v>
      </c>
      <c r="BC114" s="4">
        <f>IFERROR(VLOOKUP($A114,Round52[],5,FALSE), 0)</f>
        <v>0</v>
      </c>
      <c r="BD114" s="4">
        <f>IFERROR(VLOOKUP($A114,Round53[],5,FALSE), 0)</f>
        <v>0</v>
      </c>
      <c r="BE114" s="4">
        <f>IFERROR(VLOOKUP($A114,Round54[],5,FALSE), 0)</f>
        <v>0</v>
      </c>
      <c r="BF114" s="4">
        <f>IFERROR(VLOOKUP($A114,Round55[],5,FALSE), 0)</f>
        <v>0</v>
      </c>
      <c r="BG114" s="4">
        <f>IFERROR(VLOOKUP($A114,Round56[],5,FALSE), 0)</f>
        <v>0</v>
      </c>
      <c r="BH114" s="4">
        <f>IFERROR(VLOOKUP($A114,Round57[],5,FALSE), 0)</f>
        <v>0</v>
      </c>
      <c r="BI114" s="4">
        <f>IFERROR(VLOOKUP($A114,Round58[],5,FALSE), 0)</f>
        <v>0</v>
      </c>
      <c r="BJ114" s="4">
        <f>IFERROR(VLOOKUP($A114,Round59[],5,FALSE), 0)</f>
        <v>0</v>
      </c>
      <c r="BK114" s="4">
        <f>IFERROR(VLOOKUP($A114,Round60[],5,FALSE), 0)</f>
        <v>0</v>
      </c>
    </row>
    <row r="115" spans="1:63" ht="22.5" x14ac:dyDescent="0.25">
      <c r="A115" s="1">
        <v>27560</v>
      </c>
      <c r="B115" s="2" t="s">
        <v>171</v>
      </c>
      <c r="C115" s="6">
        <f xml:space="preserve"> SUM(TotalPoints[[#This Row],[دور 1]:[دور 60]])</f>
        <v>0</v>
      </c>
      <c r="D115" s="1">
        <f>IFERROR(VLOOKUP($A115,Round01[],5,FALSE), 0)</f>
        <v>0</v>
      </c>
      <c r="E115" s="1">
        <f>IFERROR(VLOOKUP($A115,Round02[],5,FALSE), 0)</f>
        <v>0</v>
      </c>
      <c r="F115" s="1">
        <f>IFERROR(VLOOKUP($A115,Round03[],5,FALSE), 0)</f>
        <v>0</v>
      </c>
      <c r="G115" s="1">
        <f>IFERROR(VLOOKUP($A115,Round04[],5,FALSE), 0)</f>
        <v>0</v>
      </c>
      <c r="H115" s="1">
        <f>IFERROR(VLOOKUP($A115,Round05[],5,FALSE), 0)</f>
        <v>0</v>
      </c>
      <c r="I115" s="4">
        <f>IFERROR(VLOOKUP($A115,Round06[],5,FALSE), 0)</f>
        <v>0</v>
      </c>
      <c r="J115" s="1">
        <f>IFERROR(VLOOKUP($A115,Round07[],5,FALSE), 0)</f>
        <v>0</v>
      </c>
      <c r="K115" s="1">
        <f>IFERROR(VLOOKUP($A115,Round08[],5,FALSE), 0)</f>
        <v>0</v>
      </c>
      <c r="L115" s="1">
        <f>IFERROR(VLOOKUP($A115,Round09[],5,FALSE), 0)</f>
        <v>0</v>
      </c>
      <c r="M115" s="1">
        <f>IFERROR(VLOOKUP($A115,Round10[],5,FALSE), 0)</f>
        <v>0</v>
      </c>
      <c r="N115" s="1">
        <f>IFERROR(VLOOKUP($A115,Round11[],5,FALSE), 0)</f>
        <v>0</v>
      </c>
      <c r="O115" s="1">
        <f>IFERROR(VLOOKUP($A115,Round12[],5,FALSE), 0)</f>
        <v>0</v>
      </c>
      <c r="P115" s="1">
        <f>IFERROR(VLOOKUP($A115,Round13[],5,FALSE), 0)</f>
        <v>0</v>
      </c>
      <c r="Q115" s="1">
        <f>IFERROR(VLOOKUP($A115,Round14[],5,FALSE), 0)</f>
        <v>0</v>
      </c>
      <c r="R115" s="1">
        <f>IFERROR(VLOOKUP($A115,Round15[],5,FALSE), 0)</f>
        <v>0</v>
      </c>
      <c r="S115" s="1">
        <f>IFERROR(VLOOKUP($A115,Round16[],5,FALSE), 0)</f>
        <v>0</v>
      </c>
      <c r="T115" s="1">
        <f>IFERROR(VLOOKUP($A115,Round17[],5,FALSE), 0)</f>
        <v>0</v>
      </c>
      <c r="U115" s="1">
        <f>IFERROR(VLOOKUP($A115,Round18[],5,FALSE), 0)</f>
        <v>0</v>
      </c>
      <c r="V115" s="1">
        <f>IFERROR(VLOOKUP($A115,Round19[],5,FALSE), 0)</f>
        <v>0</v>
      </c>
      <c r="W115" s="1">
        <f>IFERROR(VLOOKUP($A115,Round20[],5,FALSE), 0)</f>
        <v>0</v>
      </c>
      <c r="X115" s="1">
        <f>IFERROR(VLOOKUP($A115,Round21[],5,FALSE), 0)</f>
        <v>0</v>
      </c>
      <c r="Y115" s="1">
        <f>IFERROR(VLOOKUP($A115,Round22[],5,FALSE), 0)</f>
        <v>0</v>
      </c>
      <c r="Z115" s="1">
        <f>IFERROR(VLOOKUP($A115,Round23[],5,FALSE), 0)</f>
        <v>0</v>
      </c>
      <c r="AA115" s="1">
        <f>IFERROR(VLOOKUP($A115,Round24[],5,FALSE), 0)</f>
        <v>0</v>
      </c>
      <c r="AB115" s="1">
        <f>IFERROR(VLOOKUP($A115,Round25[],5,FALSE), 0)</f>
        <v>0</v>
      </c>
      <c r="AC115" s="1">
        <f>IFERROR(VLOOKUP($A115,Round26[],5,FALSE), 0)</f>
        <v>0</v>
      </c>
      <c r="AD115" s="1">
        <f>IFERROR(VLOOKUP($A115,Round27[],5,FALSE), 0)</f>
        <v>0</v>
      </c>
      <c r="AE115" s="1">
        <f>IFERROR(VLOOKUP($A115,Round28[],5,FALSE), 0)</f>
        <v>0</v>
      </c>
      <c r="AF115" s="1">
        <f>IFERROR(VLOOKUP($A115,Round29[],5,FALSE), 0)</f>
        <v>0</v>
      </c>
      <c r="AG115" s="1">
        <f>IFERROR(VLOOKUP($A115,Round30[],5,FALSE), 0)</f>
        <v>0</v>
      </c>
      <c r="AH115" s="1">
        <f>IFERROR(VLOOKUP($A115,Round31[],5,FALSE), 0)</f>
        <v>0</v>
      </c>
      <c r="AI115" s="1">
        <f>IFERROR(VLOOKUP($A115,Round32[],5,FALSE), 0)</f>
        <v>0</v>
      </c>
      <c r="AJ115" s="1">
        <f>IFERROR(VLOOKUP($A115,Round33[],5,FALSE), 0)</f>
        <v>0</v>
      </c>
      <c r="AK115" s="1">
        <f>IFERROR(VLOOKUP($A115,Round34[],5,FALSE), 0)</f>
        <v>0</v>
      </c>
      <c r="AL115" s="1">
        <f>IFERROR(VLOOKUP($A115,Round35[],5,FALSE), 0)</f>
        <v>0</v>
      </c>
      <c r="AM115" s="1">
        <f>IFERROR(VLOOKUP($A115,Round36[],5,FALSE), 0)</f>
        <v>0</v>
      </c>
      <c r="AN115" s="1">
        <f>IFERROR(VLOOKUP($A115,Round37[],5,FALSE), 0)</f>
        <v>0</v>
      </c>
      <c r="AO115" s="1">
        <f>IFERROR(VLOOKUP($A115,Round38[],5,FALSE), 0)</f>
        <v>0</v>
      </c>
      <c r="AP115" s="1">
        <f>IFERROR(VLOOKUP($A115,Round39[],5,FALSE), 0)</f>
        <v>0</v>
      </c>
      <c r="AQ115" s="1">
        <f>IFERROR(VLOOKUP($A115,Round40[],5,FALSE), 0)</f>
        <v>0</v>
      </c>
      <c r="AR115" s="1">
        <f>IFERROR(VLOOKUP($A115,Round41[],5,FALSE), 0)</f>
        <v>0</v>
      </c>
      <c r="AS115" s="1">
        <f>IFERROR(VLOOKUP($A115,Round42[],5,FALSE), 0)</f>
        <v>0</v>
      </c>
      <c r="AT115" s="1">
        <f>IFERROR(VLOOKUP($A115,Round43[],5,FALSE), 0)</f>
        <v>0</v>
      </c>
      <c r="AU115" s="1">
        <f>IFERROR(VLOOKUP($A115,Round44[],5,FALSE), 0)</f>
        <v>0</v>
      </c>
      <c r="AV115" s="1">
        <f>IFERROR(VLOOKUP($A115,Round45[],5,FALSE), 0)</f>
        <v>0</v>
      </c>
      <c r="AW115" s="1">
        <f>IFERROR(VLOOKUP($A115,Round46[],5,FALSE), 0)</f>
        <v>0</v>
      </c>
      <c r="AX115" s="1">
        <f>IFERROR(VLOOKUP($A115,Round47[],5,FALSE), 0)</f>
        <v>0</v>
      </c>
      <c r="AY115" s="1">
        <f>IFERROR(VLOOKUP($A115,Round48[],5,FALSE), 0)</f>
        <v>0</v>
      </c>
      <c r="AZ115" s="1">
        <f>IFERROR(VLOOKUP($A115,Round49[],5,FALSE), 0)</f>
        <v>0</v>
      </c>
      <c r="BA115" s="1">
        <f>IFERROR(VLOOKUP($A115,Round50[],5,FALSE), 0)</f>
        <v>0</v>
      </c>
      <c r="BB115" s="1">
        <f>IFERROR(VLOOKUP($A115,Round51[],5,FALSE), 0)</f>
        <v>0</v>
      </c>
      <c r="BC115" s="1">
        <f>IFERROR(VLOOKUP($A115,Round52[],5,FALSE), 0)</f>
        <v>0</v>
      </c>
      <c r="BD115" s="1">
        <f>IFERROR(VLOOKUP($A115,Round53[],5,FALSE), 0)</f>
        <v>0</v>
      </c>
      <c r="BE115" s="1">
        <f>IFERROR(VLOOKUP($A115,Round54[],5,FALSE), 0)</f>
        <v>0</v>
      </c>
      <c r="BF115" s="1">
        <f>IFERROR(VLOOKUP($A115,Round55[],5,FALSE), 0)</f>
        <v>0</v>
      </c>
      <c r="BG115" s="1">
        <f>IFERROR(VLOOKUP($A115,Round56[],5,FALSE), 0)</f>
        <v>0</v>
      </c>
      <c r="BH115" s="1">
        <f>IFERROR(VLOOKUP($A115,Round57[],5,FALSE), 0)</f>
        <v>0</v>
      </c>
      <c r="BI115" s="1">
        <f>IFERROR(VLOOKUP($A115,Round58[],5,FALSE), 0)</f>
        <v>0</v>
      </c>
      <c r="BJ115" s="1">
        <f>IFERROR(VLOOKUP($A115,Round59[],5,FALSE), 0)</f>
        <v>0</v>
      </c>
      <c r="BK115" s="1">
        <f>IFERROR(VLOOKUP($A115,Round60[],5,FALSE), 0)</f>
        <v>0</v>
      </c>
    </row>
    <row r="116" spans="1:63" ht="22.5" x14ac:dyDescent="0.25">
      <c r="A116" s="1">
        <v>24450</v>
      </c>
      <c r="B116" s="5" t="s">
        <v>166</v>
      </c>
      <c r="C116" s="7">
        <f xml:space="preserve"> SUM(TotalPoints[[#This Row],[دور 1]:[دور 60]])</f>
        <v>0</v>
      </c>
      <c r="D116" s="4">
        <f>IFERROR(VLOOKUP($A116,Round01[],5,FALSE), 0)</f>
        <v>0</v>
      </c>
      <c r="E116" s="4">
        <f>IFERROR(VLOOKUP($A116,Round02[],5,FALSE), 0)</f>
        <v>0</v>
      </c>
      <c r="F116" s="4">
        <f>IFERROR(VLOOKUP($A116,Round03[],5,FALSE), 0)</f>
        <v>0</v>
      </c>
      <c r="G116" s="4">
        <f>IFERROR(VLOOKUP($A116,Round04[],5,FALSE), 0)</f>
        <v>0</v>
      </c>
      <c r="H116" s="4">
        <f>IFERROR(VLOOKUP($A116,Round05[],5,FALSE), 0)</f>
        <v>0</v>
      </c>
      <c r="I116" s="4">
        <f>IFERROR(VLOOKUP($A116,Round06[],5,FALSE), 0)</f>
        <v>0</v>
      </c>
      <c r="J116" s="4">
        <f>IFERROR(VLOOKUP($A116,Round07[],5,FALSE), 0)</f>
        <v>0</v>
      </c>
      <c r="K116" s="4">
        <f>IFERROR(VLOOKUP($A116,Round08[],5,FALSE), 0)</f>
        <v>0</v>
      </c>
      <c r="L116" s="4">
        <f>IFERROR(VLOOKUP($A116,Round09[],5,FALSE), 0)</f>
        <v>0</v>
      </c>
      <c r="M116" s="4">
        <f>IFERROR(VLOOKUP($A116,Round10[],5,FALSE), 0)</f>
        <v>0</v>
      </c>
      <c r="N116" s="4">
        <f>IFERROR(VLOOKUP($A116,Round11[],5,FALSE), 0)</f>
        <v>0</v>
      </c>
      <c r="O116" s="4">
        <f>IFERROR(VLOOKUP($A116,Round12[],5,FALSE), 0)</f>
        <v>0</v>
      </c>
      <c r="P116" s="4">
        <f>IFERROR(VLOOKUP($A116,Round13[],5,FALSE), 0)</f>
        <v>0</v>
      </c>
      <c r="Q116" s="4">
        <f>IFERROR(VLOOKUP($A116,Round14[],5,FALSE), 0)</f>
        <v>0</v>
      </c>
      <c r="R116" s="4">
        <f>IFERROR(VLOOKUP($A116,Round15[],5,FALSE), 0)</f>
        <v>0</v>
      </c>
      <c r="S116" s="4">
        <f>IFERROR(VLOOKUP($A116,Round16[],5,FALSE), 0)</f>
        <v>0</v>
      </c>
      <c r="T116" s="4">
        <f>IFERROR(VLOOKUP($A116,Round17[],5,FALSE), 0)</f>
        <v>0</v>
      </c>
      <c r="U116" s="4">
        <f>IFERROR(VLOOKUP($A116,Round18[],5,FALSE), 0)</f>
        <v>0</v>
      </c>
      <c r="V116" s="4">
        <f>IFERROR(VLOOKUP($A116,Round19[],5,FALSE), 0)</f>
        <v>0</v>
      </c>
      <c r="W116" s="4">
        <f>IFERROR(VLOOKUP($A116,Round20[],5,FALSE), 0)</f>
        <v>0</v>
      </c>
      <c r="X116" s="4">
        <f>IFERROR(VLOOKUP($A116,Round21[],5,FALSE), 0)</f>
        <v>0</v>
      </c>
      <c r="Y116" s="4">
        <f>IFERROR(VLOOKUP($A116,Round22[],5,FALSE), 0)</f>
        <v>0</v>
      </c>
      <c r="Z116" s="4">
        <f>IFERROR(VLOOKUP($A116,Round23[],5,FALSE), 0)</f>
        <v>0</v>
      </c>
      <c r="AA116" s="4">
        <f>IFERROR(VLOOKUP($A116,Round24[],5,FALSE), 0)</f>
        <v>0</v>
      </c>
      <c r="AB116" s="4">
        <f>IFERROR(VLOOKUP($A116,Round25[],5,FALSE), 0)</f>
        <v>0</v>
      </c>
      <c r="AC116" s="4">
        <f>IFERROR(VLOOKUP($A116,Round26[],5,FALSE), 0)</f>
        <v>0</v>
      </c>
      <c r="AD116" s="4">
        <f>IFERROR(VLOOKUP($A116,Round27[],5,FALSE), 0)</f>
        <v>0</v>
      </c>
      <c r="AE116" s="4">
        <f>IFERROR(VLOOKUP($A116,Round28[],5,FALSE), 0)</f>
        <v>0</v>
      </c>
      <c r="AF116" s="4">
        <f>IFERROR(VLOOKUP($A116,Round29[],5,FALSE), 0)</f>
        <v>0</v>
      </c>
      <c r="AG116" s="4">
        <f>IFERROR(VLOOKUP($A116,Round30[],5,FALSE), 0)</f>
        <v>0</v>
      </c>
      <c r="AH116" s="4">
        <f>IFERROR(VLOOKUP($A116,Round31[],5,FALSE), 0)</f>
        <v>0</v>
      </c>
      <c r="AI116" s="4">
        <f>IFERROR(VLOOKUP($A116,Round32[],5,FALSE), 0)</f>
        <v>0</v>
      </c>
      <c r="AJ116" s="4">
        <f>IFERROR(VLOOKUP($A116,Round33[],5,FALSE), 0)</f>
        <v>0</v>
      </c>
      <c r="AK116" s="4">
        <f>IFERROR(VLOOKUP($A116,Round34[],5,FALSE), 0)</f>
        <v>0</v>
      </c>
      <c r="AL116" s="4">
        <f>IFERROR(VLOOKUP($A116,Round35[],5,FALSE), 0)</f>
        <v>0</v>
      </c>
      <c r="AM116" s="4">
        <f>IFERROR(VLOOKUP($A116,Round36[],5,FALSE), 0)</f>
        <v>0</v>
      </c>
      <c r="AN116" s="4">
        <f>IFERROR(VLOOKUP($A116,Round37[],5,FALSE), 0)</f>
        <v>0</v>
      </c>
      <c r="AO116" s="4">
        <f>IFERROR(VLOOKUP($A116,Round38[],5,FALSE), 0)</f>
        <v>0</v>
      </c>
      <c r="AP116" s="4">
        <f>IFERROR(VLOOKUP($A116,Round39[],5,FALSE), 0)</f>
        <v>0</v>
      </c>
      <c r="AQ116" s="4">
        <f>IFERROR(VLOOKUP($A116,Round40[],5,FALSE), 0)</f>
        <v>0</v>
      </c>
      <c r="AR116" s="4">
        <f>IFERROR(VLOOKUP($A116,Round41[],5,FALSE), 0)</f>
        <v>0</v>
      </c>
      <c r="AS116" s="4">
        <f>IFERROR(VLOOKUP($A116,Round42[],5,FALSE), 0)</f>
        <v>0</v>
      </c>
      <c r="AT116" s="4">
        <f>IFERROR(VLOOKUP($A116,Round43[],5,FALSE), 0)</f>
        <v>0</v>
      </c>
      <c r="AU116" s="4">
        <f>IFERROR(VLOOKUP($A116,Round44[],5,FALSE), 0)</f>
        <v>0</v>
      </c>
      <c r="AV116" s="4">
        <f>IFERROR(VLOOKUP($A116,Round45[],5,FALSE), 0)</f>
        <v>0</v>
      </c>
      <c r="AW116" s="4">
        <f>IFERROR(VLOOKUP($A116,Round46[],5,FALSE), 0)</f>
        <v>0</v>
      </c>
      <c r="AX116" s="4">
        <f>IFERROR(VLOOKUP($A116,Round47[],5,FALSE), 0)</f>
        <v>0</v>
      </c>
      <c r="AY116" s="4">
        <f>IFERROR(VLOOKUP($A116,Round48[],5,FALSE), 0)</f>
        <v>0</v>
      </c>
      <c r="AZ116" s="4">
        <f>IFERROR(VLOOKUP($A116,Round49[],5,FALSE), 0)</f>
        <v>0</v>
      </c>
      <c r="BA116" s="4">
        <f>IFERROR(VLOOKUP($A116,Round50[],5,FALSE), 0)</f>
        <v>0</v>
      </c>
      <c r="BB116" s="4">
        <f>IFERROR(VLOOKUP($A116,Round51[],5,FALSE), 0)</f>
        <v>0</v>
      </c>
      <c r="BC116" s="4">
        <f>IFERROR(VLOOKUP($A116,Round52[],5,FALSE), 0)</f>
        <v>0</v>
      </c>
      <c r="BD116" s="4">
        <f>IFERROR(VLOOKUP($A116,Round53[],5,FALSE), 0)</f>
        <v>0</v>
      </c>
      <c r="BE116" s="4">
        <f>IFERROR(VLOOKUP($A116,Round54[],5,FALSE), 0)</f>
        <v>0</v>
      </c>
      <c r="BF116" s="4">
        <f>IFERROR(VLOOKUP($A116,Round55[],5,FALSE), 0)</f>
        <v>0</v>
      </c>
      <c r="BG116" s="4">
        <f>IFERROR(VLOOKUP($A116,Round56[],5,FALSE), 0)</f>
        <v>0</v>
      </c>
      <c r="BH116" s="4">
        <f>IFERROR(VLOOKUP($A116,Round57[],5,FALSE), 0)</f>
        <v>0</v>
      </c>
      <c r="BI116" s="4">
        <f>IFERROR(VLOOKUP($A116,Round58[],5,FALSE), 0)</f>
        <v>0</v>
      </c>
      <c r="BJ116" s="4">
        <f>IFERROR(VLOOKUP($A116,Round59[],5,FALSE), 0)</f>
        <v>0</v>
      </c>
      <c r="BK116" s="4">
        <f>IFERROR(VLOOKUP($A116,Round60[],5,FALSE), 0)</f>
        <v>0</v>
      </c>
    </row>
    <row r="117" spans="1:63" ht="22.5" x14ac:dyDescent="0.25">
      <c r="A117" s="1">
        <v>22795</v>
      </c>
      <c r="B117" s="5" t="s">
        <v>182</v>
      </c>
      <c r="C117" s="7">
        <f xml:space="preserve"> SUM(TotalPoints[[#This Row],[دور 1]:[دور 60]])</f>
        <v>0</v>
      </c>
      <c r="D117" s="4">
        <f>IFERROR(VLOOKUP($A117,Round01[],5,FALSE), 0)</f>
        <v>0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0</v>
      </c>
      <c r="H117" s="4">
        <f>IFERROR(VLOOKUP($A117,Round05[],5,FALSE), 0)</f>
        <v>0</v>
      </c>
      <c r="I117" s="4">
        <f>IFERROR(VLOOKUP($A117,Round06[],5,FALSE), 0)</f>
        <v>0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 ht="22.5" x14ac:dyDescent="0.25">
      <c r="A118" s="1">
        <v>20270</v>
      </c>
      <c r="B118" s="5" t="s">
        <v>178</v>
      </c>
      <c r="C118" s="7">
        <f xml:space="preserve"> SUM(TotalPoints[[#This Row],[دور 1]:[دور 60]])</f>
        <v>0</v>
      </c>
      <c r="D118" s="4">
        <f>IFERROR(VLOOKUP($A118,Round01[],5,FALSE), 0)</f>
        <v>0</v>
      </c>
      <c r="E118" s="4">
        <f>IFERROR(VLOOKUP($A118,Round02[],5,FALSE), 0)</f>
        <v>0</v>
      </c>
      <c r="F118" s="4">
        <f>IFERROR(VLOOKUP($A118,Round03[],5,FALSE), 0)</f>
        <v>0</v>
      </c>
      <c r="G118" s="4">
        <f>IFERROR(VLOOKUP($A118,Round04[],5,FALSE), 0)</f>
        <v>0</v>
      </c>
      <c r="H118" s="4">
        <f>IFERROR(VLOOKUP($A118,Round05[],5,FALSE), 0)</f>
        <v>0</v>
      </c>
      <c r="I118" s="4">
        <f>IFERROR(VLOOKUP($A118,Round06[],5,FALSE), 0)</f>
        <v>0</v>
      </c>
      <c r="J118" s="4">
        <f>IFERROR(VLOOKUP($A118,Round07[],5,FALSE), 0)</f>
        <v>0</v>
      </c>
      <c r="K118" s="4">
        <f>IFERROR(VLOOKUP($A118,Round08[],5,FALSE), 0)</f>
        <v>0</v>
      </c>
      <c r="L118" s="4">
        <f>IFERROR(VLOOKUP($A118,Round09[],5,FALSE), 0)</f>
        <v>0</v>
      </c>
      <c r="M118" s="4">
        <f>IFERROR(VLOOKUP($A118,Round10[],5,FALSE), 0)</f>
        <v>0</v>
      </c>
      <c r="N118" s="4">
        <f>IFERROR(VLOOKUP($A118,Round11[],5,FALSE), 0)</f>
        <v>0</v>
      </c>
      <c r="O118" s="4">
        <f>IFERROR(VLOOKUP($A118,Round12[],5,FALSE), 0)</f>
        <v>0</v>
      </c>
      <c r="P118" s="4">
        <f>IFERROR(VLOOKUP($A118,Round13[],5,FALSE), 0)</f>
        <v>0</v>
      </c>
      <c r="Q118" s="4">
        <f>IFERROR(VLOOKUP($A118,Round14[],5,FALSE), 0)</f>
        <v>0</v>
      </c>
      <c r="R118" s="4">
        <f>IFERROR(VLOOKUP($A118,Round15[],5,FALSE), 0)</f>
        <v>0</v>
      </c>
      <c r="S118" s="4">
        <f>IFERROR(VLOOKUP($A118,Round16[],5,FALSE), 0)</f>
        <v>0</v>
      </c>
      <c r="T118" s="4">
        <f>IFERROR(VLOOKUP($A118,Round17[],5,FALSE), 0)</f>
        <v>0</v>
      </c>
      <c r="U118" s="4">
        <f>IFERROR(VLOOKUP($A118,Round18[],5,FALSE), 0)</f>
        <v>0</v>
      </c>
      <c r="V118" s="4">
        <f>IFERROR(VLOOKUP($A118,Round19[],5,FALSE), 0)</f>
        <v>0</v>
      </c>
      <c r="W118" s="4">
        <f>IFERROR(VLOOKUP($A118,Round20[],5,FALSE), 0)</f>
        <v>0</v>
      </c>
      <c r="X118" s="4">
        <f>IFERROR(VLOOKUP($A118,Round21[],5,FALSE), 0)</f>
        <v>0</v>
      </c>
      <c r="Y118" s="4">
        <f>IFERROR(VLOOKUP($A118,Round22[],5,FALSE), 0)</f>
        <v>0</v>
      </c>
      <c r="Z118" s="4">
        <f>IFERROR(VLOOKUP($A118,Round23[],5,FALSE), 0)</f>
        <v>0</v>
      </c>
      <c r="AA118" s="4">
        <f>IFERROR(VLOOKUP($A118,Round24[],5,FALSE), 0)</f>
        <v>0</v>
      </c>
      <c r="AB118" s="4">
        <f>IFERROR(VLOOKUP($A118,Round25[],5,FALSE), 0)</f>
        <v>0</v>
      </c>
      <c r="AC118" s="4">
        <f>IFERROR(VLOOKUP($A118,Round26[],5,FALSE), 0)</f>
        <v>0</v>
      </c>
      <c r="AD118" s="4">
        <f>IFERROR(VLOOKUP($A118,Round27[],5,FALSE), 0)</f>
        <v>0</v>
      </c>
      <c r="AE118" s="4">
        <f>IFERROR(VLOOKUP($A118,Round28[],5,FALSE), 0)</f>
        <v>0</v>
      </c>
      <c r="AF118" s="4">
        <f>IFERROR(VLOOKUP($A118,Round29[],5,FALSE), 0)</f>
        <v>0</v>
      </c>
      <c r="AG118" s="4">
        <f>IFERROR(VLOOKUP($A118,Round30[],5,FALSE), 0)</f>
        <v>0</v>
      </c>
      <c r="AH118" s="4">
        <f>IFERROR(VLOOKUP($A118,Round31[],5,FALSE), 0)</f>
        <v>0</v>
      </c>
      <c r="AI118" s="4">
        <f>IFERROR(VLOOKUP($A118,Round32[],5,FALSE), 0)</f>
        <v>0</v>
      </c>
      <c r="AJ118" s="4">
        <f>IFERROR(VLOOKUP($A118,Round33[],5,FALSE), 0)</f>
        <v>0</v>
      </c>
      <c r="AK118" s="4">
        <f>IFERROR(VLOOKUP($A118,Round34[],5,FALSE), 0)</f>
        <v>0</v>
      </c>
      <c r="AL118" s="4">
        <f>IFERROR(VLOOKUP($A118,Round35[],5,FALSE), 0)</f>
        <v>0</v>
      </c>
      <c r="AM118" s="4">
        <f>IFERROR(VLOOKUP($A118,Round36[],5,FALSE), 0)</f>
        <v>0</v>
      </c>
      <c r="AN118" s="4">
        <f>IFERROR(VLOOKUP($A118,Round37[],5,FALSE), 0)</f>
        <v>0</v>
      </c>
      <c r="AO118" s="4">
        <f>IFERROR(VLOOKUP($A118,Round38[],5,FALSE), 0)</f>
        <v>0</v>
      </c>
      <c r="AP118" s="4">
        <f>IFERROR(VLOOKUP($A118,Round39[],5,FALSE), 0)</f>
        <v>0</v>
      </c>
      <c r="AQ118" s="4">
        <f>IFERROR(VLOOKUP($A118,Round40[],5,FALSE), 0)</f>
        <v>0</v>
      </c>
      <c r="AR118" s="4">
        <f>IFERROR(VLOOKUP($A118,Round41[],5,FALSE), 0)</f>
        <v>0</v>
      </c>
      <c r="AS118" s="4">
        <f>IFERROR(VLOOKUP($A118,Round42[],5,FALSE), 0)</f>
        <v>0</v>
      </c>
      <c r="AT118" s="4">
        <f>IFERROR(VLOOKUP($A118,Round43[],5,FALSE), 0)</f>
        <v>0</v>
      </c>
      <c r="AU118" s="4">
        <f>IFERROR(VLOOKUP($A118,Round44[],5,FALSE), 0)</f>
        <v>0</v>
      </c>
      <c r="AV118" s="4">
        <f>IFERROR(VLOOKUP($A118,Round45[],5,FALSE), 0)</f>
        <v>0</v>
      </c>
      <c r="AW118" s="4">
        <f>IFERROR(VLOOKUP($A118,Round46[],5,FALSE), 0)</f>
        <v>0</v>
      </c>
      <c r="AX118" s="4">
        <f>IFERROR(VLOOKUP($A118,Round47[],5,FALSE), 0)</f>
        <v>0</v>
      </c>
      <c r="AY118" s="4">
        <f>IFERROR(VLOOKUP($A118,Round48[],5,FALSE), 0)</f>
        <v>0</v>
      </c>
      <c r="AZ118" s="4">
        <f>IFERROR(VLOOKUP($A118,Round49[],5,FALSE), 0)</f>
        <v>0</v>
      </c>
      <c r="BA118" s="4">
        <f>IFERROR(VLOOKUP($A118,Round50[],5,FALSE), 0)</f>
        <v>0</v>
      </c>
      <c r="BB118" s="4">
        <f>IFERROR(VLOOKUP($A118,Round51[],5,FALSE), 0)</f>
        <v>0</v>
      </c>
      <c r="BC118" s="4">
        <f>IFERROR(VLOOKUP($A118,Round52[],5,FALSE), 0)</f>
        <v>0</v>
      </c>
      <c r="BD118" s="4">
        <f>IFERROR(VLOOKUP($A118,Round53[],5,FALSE), 0)</f>
        <v>0</v>
      </c>
      <c r="BE118" s="4">
        <f>IFERROR(VLOOKUP($A118,Round54[],5,FALSE), 0)</f>
        <v>0</v>
      </c>
      <c r="BF118" s="4">
        <f>IFERROR(VLOOKUP($A118,Round55[],5,FALSE), 0)</f>
        <v>0</v>
      </c>
      <c r="BG118" s="4">
        <f>IFERROR(VLOOKUP($A118,Round56[],5,FALSE), 0)</f>
        <v>0</v>
      </c>
      <c r="BH118" s="4">
        <f>IFERROR(VLOOKUP($A118,Round57[],5,FALSE), 0)</f>
        <v>0</v>
      </c>
      <c r="BI118" s="4">
        <f>IFERROR(VLOOKUP($A118,Round58[],5,FALSE), 0)</f>
        <v>0</v>
      </c>
      <c r="BJ118" s="4">
        <f>IFERROR(VLOOKUP($A118,Round59[],5,FALSE), 0)</f>
        <v>0</v>
      </c>
      <c r="BK118" s="4">
        <f>IFERROR(VLOOKUP($A118,Round60[],5,FALSE), 0)</f>
        <v>0</v>
      </c>
    </row>
    <row r="119" spans="1:63" ht="22.5" x14ac:dyDescent="0.25">
      <c r="A119" s="1">
        <v>20031</v>
      </c>
      <c r="B119" s="5" t="s">
        <v>188</v>
      </c>
      <c r="C119" s="7">
        <f xml:space="preserve"> SUM(TotalPoints[[#This Row],[دور 1]:[دور 60]])</f>
        <v>0</v>
      </c>
      <c r="D119" s="4">
        <f>IFERROR(VLOOKUP($A119,Round01[],5,FALSE), 0)</f>
        <v>0</v>
      </c>
      <c r="E119" s="4">
        <f>IFERROR(VLOOKUP($A119,Round02[],5,FALSE), 0)</f>
        <v>0</v>
      </c>
      <c r="F119" s="4">
        <f>IFERROR(VLOOKUP($A119,Round03[],5,FALSE), 0)</f>
        <v>0</v>
      </c>
      <c r="G119" s="4">
        <f>IFERROR(VLOOKUP($A119,Round04[],5,FALSE), 0)</f>
        <v>0</v>
      </c>
      <c r="H119" s="4">
        <f>IFERROR(VLOOKUP($A119,Round05[],5,FALSE), 0)</f>
        <v>0</v>
      </c>
      <c r="I119" s="4">
        <f>IFERROR(VLOOKUP($A119,Round06[],5,FALSE), 0)</f>
        <v>0</v>
      </c>
      <c r="J119" s="4">
        <f>IFERROR(VLOOKUP($A119,Round07[],5,FALSE), 0)</f>
        <v>0</v>
      </c>
      <c r="K119" s="4">
        <f>IFERROR(VLOOKUP($A119,Round08[],5,FALSE), 0)</f>
        <v>0</v>
      </c>
      <c r="L119" s="4">
        <f>IFERROR(VLOOKUP($A119,Round09[],5,FALSE), 0)</f>
        <v>0</v>
      </c>
      <c r="M119" s="4">
        <f>IFERROR(VLOOKUP($A119,Round10[],5,FALSE), 0)</f>
        <v>0</v>
      </c>
      <c r="N119" s="4">
        <f>IFERROR(VLOOKUP($A119,Round11[],5,FALSE), 0)</f>
        <v>0</v>
      </c>
      <c r="O119" s="4">
        <f>IFERROR(VLOOKUP($A119,Round12[],5,FALSE), 0)</f>
        <v>0</v>
      </c>
      <c r="P119" s="4">
        <f>IFERROR(VLOOKUP($A119,Round13[],5,FALSE), 0)</f>
        <v>0</v>
      </c>
      <c r="Q119" s="4">
        <f>IFERROR(VLOOKUP($A119,Round14[],5,FALSE), 0)</f>
        <v>0</v>
      </c>
      <c r="R119" s="4">
        <f>IFERROR(VLOOKUP($A119,Round15[],5,FALSE), 0)</f>
        <v>0</v>
      </c>
      <c r="S119" s="4">
        <f>IFERROR(VLOOKUP($A119,Round16[],5,FALSE), 0)</f>
        <v>0</v>
      </c>
      <c r="T119" s="4">
        <f>IFERROR(VLOOKUP($A119,Round17[],5,FALSE), 0)</f>
        <v>0</v>
      </c>
      <c r="U119" s="4">
        <f>IFERROR(VLOOKUP($A119,Round18[],5,FALSE), 0)</f>
        <v>0</v>
      </c>
      <c r="V119" s="4">
        <f>IFERROR(VLOOKUP($A119,Round19[],5,FALSE), 0)</f>
        <v>0</v>
      </c>
      <c r="W119" s="4">
        <f>IFERROR(VLOOKUP($A119,Round20[],5,FALSE), 0)</f>
        <v>0</v>
      </c>
      <c r="X119" s="4">
        <f>IFERROR(VLOOKUP($A119,Round21[],5,FALSE), 0)</f>
        <v>0</v>
      </c>
      <c r="Y119" s="4">
        <f>IFERROR(VLOOKUP($A119,Round22[],5,FALSE), 0)</f>
        <v>0</v>
      </c>
      <c r="Z119" s="4">
        <f>IFERROR(VLOOKUP($A119,Round23[],5,FALSE), 0)</f>
        <v>0</v>
      </c>
      <c r="AA119" s="4">
        <f>IFERROR(VLOOKUP($A119,Round24[],5,FALSE), 0)</f>
        <v>0</v>
      </c>
      <c r="AB119" s="4">
        <f>IFERROR(VLOOKUP($A119,Round25[],5,FALSE), 0)</f>
        <v>0</v>
      </c>
      <c r="AC119" s="4">
        <f>IFERROR(VLOOKUP($A119,Round26[],5,FALSE), 0)</f>
        <v>0</v>
      </c>
      <c r="AD119" s="4">
        <f>IFERROR(VLOOKUP($A119,Round27[],5,FALSE), 0)</f>
        <v>0</v>
      </c>
      <c r="AE119" s="4">
        <f>IFERROR(VLOOKUP($A119,Round28[],5,FALSE), 0)</f>
        <v>0</v>
      </c>
      <c r="AF119" s="4">
        <f>IFERROR(VLOOKUP($A119,Round29[],5,FALSE), 0)</f>
        <v>0</v>
      </c>
      <c r="AG119" s="4">
        <f>IFERROR(VLOOKUP($A119,Round30[],5,FALSE), 0)</f>
        <v>0</v>
      </c>
      <c r="AH119" s="4">
        <f>IFERROR(VLOOKUP($A119,Round31[],5,FALSE), 0)</f>
        <v>0</v>
      </c>
      <c r="AI119" s="4">
        <f>IFERROR(VLOOKUP($A119,Round32[],5,FALSE), 0)</f>
        <v>0</v>
      </c>
      <c r="AJ119" s="4">
        <f>IFERROR(VLOOKUP($A119,Round33[],5,FALSE), 0)</f>
        <v>0</v>
      </c>
      <c r="AK119" s="4">
        <f>IFERROR(VLOOKUP($A119,Round34[],5,FALSE), 0)</f>
        <v>0</v>
      </c>
      <c r="AL119" s="4">
        <f>IFERROR(VLOOKUP($A119,Round35[],5,FALSE), 0)</f>
        <v>0</v>
      </c>
      <c r="AM119" s="4">
        <f>IFERROR(VLOOKUP($A119,Round36[],5,FALSE), 0)</f>
        <v>0</v>
      </c>
      <c r="AN119" s="4">
        <f>IFERROR(VLOOKUP($A119,Round37[],5,FALSE), 0)</f>
        <v>0</v>
      </c>
      <c r="AO119" s="4">
        <f>IFERROR(VLOOKUP($A119,Round38[],5,FALSE), 0)</f>
        <v>0</v>
      </c>
      <c r="AP119" s="4">
        <f>IFERROR(VLOOKUP($A119,Round39[],5,FALSE), 0)</f>
        <v>0</v>
      </c>
      <c r="AQ119" s="4">
        <f>IFERROR(VLOOKUP($A119,Round40[],5,FALSE), 0)</f>
        <v>0</v>
      </c>
      <c r="AR119" s="4">
        <f>IFERROR(VLOOKUP($A119,Round41[],5,FALSE), 0)</f>
        <v>0</v>
      </c>
      <c r="AS119" s="4">
        <f>IFERROR(VLOOKUP($A119,Round42[],5,FALSE), 0)</f>
        <v>0</v>
      </c>
      <c r="AT119" s="4">
        <f>IFERROR(VLOOKUP($A119,Round43[],5,FALSE), 0)</f>
        <v>0</v>
      </c>
      <c r="AU119" s="4">
        <f>IFERROR(VLOOKUP($A119,Round44[],5,FALSE), 0)</f>
        <v>0</v>
      </c>
      <c r="AV119" s="4">
        <f>IFERROR(VLOOKUP($A119,Round45[],5,FALSE), 0)</f>
        <v>0</v>
      </c>
      <c r="AW119" s="4">
        <f>IFERROR(VLOOKUP($A119,Round46[],5,FALSE), 0)</f>
        <v>0</v>
      </c>
      <c r="AX119" s="4">
        <f>IFERROR(VLOOKUP($A119,Round47[],5,FALSE), 0)</f>
        <v>0</v>
      </c>
      <c r="AY119" s="4">
        <f>IFERROR(VLOOKUP($A119,Round48[],5,FALSE), 0)</f>
        <v>0</v>
      </c>
      <c r="AZ119" s="4">
        <f>IFERROR(VLOOKUP($A119,Round49[],5,FALSE), 0)</f>
        <v>0</v>
      </c>
      <c r="BA119" s="4">
        <f>IFERROR(VLOOKUP($A119,Round50[],5,FALSE), 0)</f>
        <v>0</v>
      </c>
      <c r="BB119" s="4">
        <f>IFERROR(VLOOKUP($A119,Round51[],5,FALSE), 0)</f>
        <v>0</v>
      </c>
      <c r="BC119" s="4">
        <f>IFERROR(VLOOKUP($A119,Round52[],5,FALSE), 0)</f>
        <v>0</v>
      </c>
      <c r="BD119" s="4">
        <f>IFERROR(VLOOKUP($A119,Round53[],5,FALSE), 0)</f>
        <v>0</v>
      </c>
      <c r="BE119" s="4">
        <f>IFERROR(VLOOKUP($A119,Round54[],5,FALSE), 0)</f>
        <v>0</v>
      </c>
      <c r="BF119" s="4">
        <f>IFERROR(VLOOKUP($A119,Round55[],5,FALSE), 0)</f>
        <v>0</v>
      </c>
      <c r="BG119" s="4">
        <f>IFERROR(VLOOKUP($A119,Round56[],5,FALSE), 0)</f>
        <v>0</v>
      </c>
      <c r="BH119" s="4">
        <f>IFERROR(VLOOKUP($A119,Round57[],5,FALSE), 0)</f>
        <v>0</v>
      </c>
      <c r="BI119" s="4">
        <f>IFERROR(VLOOKUP($A119,Round58[],5,FALSE), 0)</f>
        <v>0</v>
      </c>
      <c r="BJ119" s="4">
        <f>IFERROR(VLOOKUP($A119,Round59[],5,FALSE), 0)</f>
        <v>0</v>
      </c>
      <c r="BK119" s="4">
        <f>IFERROR(VLOOKUP($A119,Round60[],5,FALSE), 0)</f>
        <v>0</v>
      </c>
    </row>
    <row r="120" spans="1:63" ht="22.5" x14ac:dyDescent="0.25">
      <c r="A120" s="1">
        <v>14671</v>
      </c>
      <c r="B120" s="5" t="s">
        <v>172</v>
      </c>
      <c r="C120" s="7">
        <f xml:space="preserve"> SUM(TotalPoints[[#This Row],[دور 1]:[دور 60]])</f>
        <v>0</v>
      </c>
      <c r="D120" s="4">
        <f>IFERROR(VLOOKUP($A120,Round01[],5,FALSE), 0)</f>
        <v>0</v>
      </c>
      <c r="E120" s="4">
        <f>IFERROR(VLOOKUP($A120,Round02[],5,FALSE), 0)</f>
        <v>0</v>
      </c>
      <c r="F120" s="4">
        <f>IFERROR(VLOOKUP($A120,Round03[],5,FALSE), 0)</f>
        <v>0</v>
      </c>
      <c r="G120" s="4">
        <f>IFERROR(VLOOKUP($A120,Round04[],5,FALSE), 0)</f>
        <v>0</v>
      </c>
      <c r="H120" s="4">
        <f>IFERROR(VLOOKUP($A120,Round05[],5,FALSE), 0)</f>
        <v>0</v>
      </c>
      <c r="I120" s="4">
        <f>IFERROR(VLOOKUP($A120,Round06[],5,FALSE), 0)</f>
        <v>0</v>
      </c>
      <c r="J120" s="1">
        <f>IFERROR(VLOOKUP($A120,Round07[],5,FALSE), 0)</f>
        <v>0</v>
      </c>
      <c r="K120" s="1">
        <f>IFERROR(VLOOKUP($A120,Round08[],5,FALSE), 0)</f>
        <v>0</v>
      </c>
      <c r="L120" s="1">
        <f>IFERROR(VLOOKUP($A120,Round09[],5,FALSE), 0)</f>
        <v>0</v>
      </c>
      <c r="M120" s="1">
        <f>IFERROR(VLOOKUP($A120,Round10[],5,FALSE), 0)</f>
        <v>0</v>
      </c>
      <c r="N120" s="1">
        <f>IFERROR(VLOOKUP($A120,Round11[],5,FALSE), 0)</f>
        <v>0</v>
      </c>
      <c r="O120" s="1">
        <f>IFERROR(VLOOKUP($A120,Round12[],5,FALSE), 0)</f>
        <v>0</v>
      </c>
      <c r="P120" s="1">
        <f>IFERROR(VLOOKUP($A120,Round13[],5,FALSE), 0)</f>
        <v>0</v>
      </c>
      <c r="Q120" s="1">
        <f>IFERROR(VLOOKUP($A120,Round14[],5,FALSE), 0)</f>
        <v>0</v>
      </c>
      <c r="R120" s="1">
        <f>IFERROR(VLOOKUP($A120,Round15[],5,FALSE), 0)</f>
        <v>0</v>
      </c>
      <c r="S120" s="1">
        <f>IFERROR(VLOOKUP($A120,Round16[],5,FALSE), 0)</f>
        <v>0</v>
      </c>
      <c r="T120" s="1">
        <f>IFERROR(VLOOKUP($A120,Round17[],5,FALSE), 0)</f>
        <v>0</v>
      </c>
      <c r="U120" s="1">
        <f>IFERROR(VLOOKUP($A120,Round18[],5,FALSE), 0)</f>
        <v>0</v>
      </c>
      <c r="V120" s="1">
        <f>IFERROR(VLOOKUP($A120,Round19[],5,FALSE), 0)</f>
        <v>0</v>
      </c>
      <c r="W120" s="1">
        <f>IFERROR(VLOOKUP($A120,Round20[],5,FALSE), 0)</f>
        <v>0</v>
      </c>
      <c r="X120" s="1">
        <f>IFERROR(VLOOKUP($A120,Round21[],5,FALSE), 0)</f>
        <v>0</v>
      </c>
      <c r="Y120" s="1">
        <f>IFERROR(VLOOKUP($A120,Round22[],5,FALSE), 0)</f>
        <v>0</v>
      </c>
      <c r="Z120" s="1">
        <f>IFERROR(VLOOKUP($A120,Round23[],5,FALSE), 0)</f>
        <v>0</v>
      </c>
      <c r="AA120" s="1">
        <f>IFERROR(VLOOKUP($A120,Round24[],5,FALSE), 0)</f>
        <v>0</v>
      </c>
      <c r="AB120" s="1">
        <f>IFERROR(VLOOKUP($A120,Round25[],5,FALSE), 0)</f>
        <v>0</v>
      </c>
      <c r="AC120" s="1">
        <f>IFERROR(VLOOKUP($A120,Round26[],5,FALSE), 0)</f>
        <v>0</v>
      </c>
      <c r="AD120" s="1">
        <f>IFERROR(VLOOKUP($A120,Round27[],5,FALSE), 0)</f>
        <v>0</v>
      </c>
      <c r="AE120" s="1">
        <f>IFERROR(VLOOKUP($A120,Round28[],5,FALSE), 0)</f>
        <v>0</v>
      </c>
      <c r="AF120" s="1">
        <f>IFERROR(VLOOKUP($A120,Round29[],5,FALSE), 0)</f>
        <v>0</v>
      </c>
      <c r="AG120" s="1">
        <f>IFERROR(VLOOKUP($A120,Round30[],5,FALSE), 0)</f>
        <v>0</v>
      </c>
      <c r="AH120" s="1">
        <f>IFERROR(VLOOKUP($A120,Round31[],5,FALSE), 0)</f>
        <v>0</v>
      </c>
      <c r="AI120" s="1">
        <f>IFERROR(VLOOKUP($A120,Round32[],5,FALSE), 0)</f>
        <v>0</v>
      </c>
      <c r="AJ120" s="1">
        <f>IFERROR(VLOOKUP($A120,Round33[],5,FALSE), 0)</f>
        <v>0</v>
      </c>
      <c r="AK120" s="1">
        <f>IFERROR(VLOOKUP($A120,Round34[],5,FALSE), 0)</f>
        <v>0</v>
      </c>
      <c r="AL120" s="1">
        <f>IFERROR(VLOOKUP($A120,Round35[],5,FALSE), 0)</f>
        <v>0</v>
      </c>
      <c r="AM120" s="1">
        <f>IFERROR(VLOOKUP($A120,Round36[],5,FALSE), 0)</f>
        <v>0</v>
      </c>
      <c r="AN120" s="1">
        <f>IFERROR(VLOOKUP($A120,Round37[],5,FALSE), 0)</f>
        <v>0</v>
      </c>
      <c r="AO120" s="1">
        <f>IFERROR(VLOOKUP($A120,Round38[],5,FALSE), 0)</f>
        <v>0</v>
      </c>
      <c r="AP120" s="1">
        <f>IFERROR(VLOOKUP($A120,Round39[],5,FALSE), 0)</f>
        <v>0</v>
      </c>
      <c r="AQ120" s="1">
        <f>IFERROR(VLOOKUP($A120,Round40[],5,FALSE), 0)</f>
        <v>0</v>
      </c>
      <c r="AR120" s="1">
        <f>IFERROR(VLOOKUP($A120,Round41[],5,FALSE), 0)</f>
        <v>0</v>
      </c>
      <c r="AS120" s="1">
        <f>IFERROR(VLOOKUP($A120,Round42[],5,FALSE), 0)</f>
        <v>0</v>
      </c>
      <c r="AT120" s="1">
        <f>IFERROR(VLOOKUP($A120,Round43[],5,FALSE), 0)</f>
        <v>0</v>
      </c>
      <c r="AU120" s="1">
        <f>IFERROR(VLOOKUP($A120,Round44[],5,FALSE), 0)</f>
        <v>0</v>
      </c>
      <c r="AV120" s="1">
        <f>IFERROR(VLOOKUP($A120,Round45[],5,FALSE), 0)</f>
        <v>0</v>
      </c>
      <c r="AW120" s="1">
        <f>IFERROR(VLOOKUP($A120,Round46[],5,FALSE), 0)</f>
        <v>0</v>
      </c>
      <c r="AX120" s="1">
        <f>IFERROR(VLOOKUP($A120,Round47[],5,FALSE), 0)</f>
        <v>0</v>
      </c>
      <c r="AY120" s="1">
        <f>IFERROR(VLOOKUP($A120,Round48[],5,FALSE), 0)</f>
        <v>0</v>
      </c>
      <c r="AZ120" s="1">
        <f>IFERROR(VLOOKUP($A120,Round49[],5,FALSE), 0)</f>
        <v>0</v>
      </c>
      <c r="BA120" s="1">
        <f>IFERROR(VLOOKUP($A120,Round50[],5,FALSE), 0)</f>
        <v>0</v>
      </c>
      <c r="BB120" s="1">
        <f>IFERROR(VLOOKUP($A120,Round51[],5,FALSE), 0)</f>
        <v>0</v>
      </c>
      <c r="BC120" s="1">
        <f>IFERROR(VLOOKUP($A120,Round52[],5,FALSE), 0)</f>
        <v>0</v>
      </c>
      <c r="BD120" s="1">
        <f>IFERROR(VLOOKUP($A120,Round53[],5,FALSE), 0)</f>
        <v>0</v>
      </c>
      <c r="BE120" s="1">
        <f>IFERROR(VLOOKUP($A120,Round54[],5,FALSE), 0)</f>
        <v>0</v>
      </c>
      <c r="BF120" s="1">
        <f>IFERROR(VLOOKUP($A120,Round55[],5,FALSE), 0)</f>
        <v>0</v>
      </c>
      <c r="BG120" s="1">
        <f>IFERROR(VLOOKUP($A120,Round56[],5,FALSE), 0)</f>
        <v>0</v>
      </c>
      <c r="BH120" s="1">
        <f>IFERROR(VLOOKUP($A120,Round57[],5,FALSE), 0)</f>
        <v>0</v>
      </c>
      <c r="BI120" s="1">
        <f>IFERROR(VLOOKUP($A120,Round58[],5,FALSE), 0)</f>
        <v>0</v>
      </c>
      <c r="BJ120" s="1">
        <f>IFERROR(VLOOKUP($A120,Round59[],5,FALSE), 0)</f>
        <v>0</v>
      </c>
      <c r="BK120" s="1">
        <f>IFERROR(VLOOKUP($A120,Round60[],5,FALSE), 0)</f>
        <v>0</v>
      </c>
    </row>
    <row r="121" spans="1:63" ht="22.5" x14ac:dyDescent="0.25">
      <c r="A121" s="1">
        <v>12034</v>
      </c>
      <c r="B121" s="5" t="s">
        <v>173</v>
      </c>
      <c r="C121" s="7">
        <f xml:space="preserve"> SUM(TotalPoints[[#This Row],[دور 1]:[دور 60]])</f>
        <v>0</v>
      </c>
      <c r="D121" s="4">
        <f>IFERROR(VLOOKUP($A121,Round01[],5,FALSE), 0)</f>
        <v>0</v>
      </c>
      <c r="E121" s="4">
        <f>IFERROR(VLOOKUP($A121,Round02[],5,FALSE), 0)</f>
        <v>0</v>
      </c>
      <c r="F121" s="4">
        <f>IFERROR(VLOOKUP($A121,Round03[],5,FALSE), 0)</f>
        <v>0</v>
      </c>
      <c r="G121" s="4">
        <f>IFERROR(VLOOKUP($A121,Round04[],5,FALSE), 0)</f>
        <v>0</v>
      </c>
      <c r="H121" s="4">
        <f>IFERROR(VLOOKUP($A121,Round05[],5,FALSE), 0)</f>
        <v>0</v>
      </c>
      <c r="I121" s="4">
        <f>IFERROR(VLOOKUP($A121,Round06[],5,FALSE), 0)</f>
        <v>0</v>
      </c>
      <c r="J121" s="4">
        <f>IFERROR(VLOOKUP($A121,Round07[],5,FALSE), 0)</f>
        <v>0</v>
      </c>
      <c r="K121" s="4">
        <f>IFERROR(VLOOKUP($A121,Round08[],5,FALSE), 0)</f>
        <v>0</v>
      </c>
      <c r="L121" s="4">
        <f>IFERROR(VLOOKUP($A121,Round09[],5,FALSE), 0)</f>
        <v>0</v>
      </c>
      <c r="M121" s="4">
        <f>IFERROR(VLOOKUP($A121,Round10[],5,FALSE), 0)</f>
        <v>0</v>
      </c>
      <c r="N121" s="4">
        <f>IFERROR(VLOOKUP($A121,Round11[],5,FALSE), 0)</f>
        <v>0</v>
      </c>
      <c r="O121" s="4">
        <f>IFERROR(VLOOKUP($A121,Round12[],5,FALSE), 0)</f>
        <v>0</v>
      </c>
      <c r="P121" s="4">
        <f>IFERROR(VLOOKUP($A121,Round13[],5,FALSE), 0)</f>
        <v>0</v>
      </c>
      <c r="Q121" s="4">
        <f>IFERROR(VLOOKUP($A121,Round14[],5,FALSE), 0)</f>
        <v>0</v>
      </c>
      <c r="R121" s="4">
        <f>IFERROR(VLOOKUP($A121,Round15[],5,FALSE), 0)</f>
        <v>0</v>
      </c>
      <c r="S121" s="4">
        <f>IFERROR(VLOOKUP($A121,Round16[],5,FALSE), 0)</f>
        <v>0</v>
      </c>
      <c r="T121" s="4">
        <f>IFERROR(VLOOKUP($A121,Round17[],5,FALSE), 0)</f>
        <v>0</v>
      </c>
      <c r="U121" s="4">
        <f>IFERROR(VLOOKUP($A121,Round18[],5,FALSE), 0)</f>
        <v>0</v>
      </c>
      <c r="V121" s="4">
        <f>IFERROR(VLOOKUP($A121,Round19[],5,FALSE), 0)</f>
        <v>0</v>
      </c>
      <c r="W121" s="4">
        <f>IFERROR(VLOOKUP($A121,Round20[],5,FALSE), 0)</f>
        <v>0</v>
      </c>
      <c r="X121" s="4">
        <f>IFERROR(VLOOKUP($A121,Round21[],5,FALSE), 0)</f>
        <v>0</v>
      </c>
      <c r="Y121" s="4">
        <f>IFERROR(VLOOKUP($A121,Round22[],5,FALSE), 0)</f>
        <v>0</v>
      </c>
      <c r="Z121" s="4">
        <f>IFERROR(VLOOKUP($A121,Round23[],5,FALSE), 0)</f>
        <v>0</v>
      </c>
      <c r="AA121" s="4">
        <f>IFERROR(VLOOKUP($A121,Round24[],5,FALSE), 0)</f>
        <v>0</v>
      </c>
      <c r="AB121" s="4">
        <f>IFERROR(VLOOKUP($A121,Round25[],5,FALSE), 0)</f>
        <v>0</v>
      </c>
      <c r="AC121" s="4">
        <f>IFERROR(VLOOKUP($A121,Round26[],5,FALSE), 0)</f>
        <v>0</v>
      </c>
      <c r="AD121" s="4">
        <f>IFERROR(VLOOKUP($A121,Round27[],5,FALSE), 0)</f>
        <v>0</v>
      </c>
      <c r="AE121" s="4">
        <f>IFERROR(VLOOKUP($A121,Round28[],5,FALSE), 0)</f>
        <v>0</v>
      </c>
      <c r="AF121" s="4">
        <f>IFERROR(VLOOKUP($A121,Round29[],5,FALSE), 0)</f>
        <v>0</v>
      </c>
      <c r="AG121" s="4">
        <f>IFERROR(VLOOKUP($A121,Round30[],5,FALSE), 0)</f>
        <v>0</v>
      </c>
      <c r="AH121" s="4">
        <f>IFERROR(VLOOKUP($A121,Round31[],5,FALSE), 0)</f>
        <v>0</v>
      </c>
      <c r="AI121" s="4">
        <f>IFERROR(VLOOKUP($A121,Round32[],5,FALSE), 0)</f>
        <v>0</v>
      </c>
      <c r="AJ121" s="4">
        <f>IFERROR(VLOOKUP($A121,Round33[],5,FALSE), 0)</f>
        <v>0</v>
      </c>
      <c r="AK121" s="4">
        <f>IFERROR(VLOOKUP($A121,Round34[],5,FALSE), 0)</f>
        <v>0</v>
      </c>
      <c r="AL121" s="4">
        <f>IFERROR(VLOOKUP($A121,Round35[],5,FALSE), 0)</f>
        <v>0</v>
      </c>
      <c r="AM121" s="4">
        <f>IFERROR(VLOOKUP($A121,Round36[],5,FALSE), 0)</f>
        <v>0</v>
      </c>
      <c r="AN121" s="4">
        <f>IFERROR(VLOOKUP($A121,Round37[],5,FALSE), 0)</f>
        <v>0</v>
      </c>
      <c r="AO121" s="4">
        <f>IFERROR(VLOOKUP($A121,Round38[],5,FALSE), 0)</f>
        <v>0</v>
      </c>
      <c r="AP121" s="4">
        <f>IFERROR(VLOOKUP($A121,Round39[],5,FALSE), 0)</f>
        <v>0</v>
      </c>
      <c r="AQ121" s="4">
        <f>IFERROR(VLOOKUP($A121,Round40[],5,FALSE), 0)</f>
        <v>0</v>
      </c>
      <c r="AR121" s="4">
        <f>IFERROR(VLOOKUP($A121,Round41[],5,FALSE), 0)</f>
        <v>0</v>
      </c>
      <c r="AS121" s="4">
        <f>IFERROR(VLOOKUP($A121,Round42[],5,FALSE), 0)</f>
        <v>0</v>
      </c>
      <c r="AT121" s="4">
        <f>IFERROR(VLOOKUP($A121,Round43[],5,FALSE), 0)</f>
        <v>0</v>
      </c>
      <c r="AU121" s="4">
        <f>IFERROR(VLOOKUP($A121,Round44[],5,FALSE), 0)</f>
        <v>0</v>
      </c>
      <c r="AV121" s="4">
        <f>IFERROR(VLOOKUP($A121,Round45[],5,FALSE), 0)</f>
        <v>0</v>
      </c>
      <c r="AW121" s="4">
        <f>IFERROR(VLOOKUP($A121,Round46[],5,FALSE), 0)</f>
        <v>0</v>
      </c>
      <c r="AX121" s="4">
        <f>IFERROR(VLOOKUP($A121,Round47[],5,FALSE), 0)</f>
        <v>0</v>
      </c>
      <c r="AY121" s="4">
        <f>IFERROR(VLOOKUP($A121,Round48[],5,FALSE), 0)</f>
        <v>0</v>
      </c>
      <c r="AZ121" s="4">
        <f>IFERROR(VLOOKUP($A121,Round49[],5,FALSE), 0)</f>
        <v>0</v>
      </c>
      <c r="BA121" s="4">
        <f>IFERROR(VLOOKUP($A121,Round50[],5,FALSE), 0)</f>
        <v>0</v>
      </c>
      <c r="BB121" s="4">
        <f>IFERROR(VLOOKUP($A121,Round51[],5,FALSE), 0)</f>
        <v>0</v>
      </c>
      <c r="BC121" s="4">
        <f>IFERROR(VLOOKUP($A121,Round52[],5,FALSE), 0)</f>
        <v>0</v>
      </c>
      <c r="BD121" s="4">
        <f>IFERROR(VLOOKUP($A121,Round53[],5,FALSE), 0)</f>
        <v>0</v>
      </c>
      <c r="BE121" s="4">
        <f>IFERROR(VLOOKUP($A121,Round54[],5,FALSE), 0)</f>
        <v>0</v>
      </c>
      <c r="BF121" s="4">
        <f>IFERROR(VLOOKUP($A121,Round55[],5,FALSE), 0)</f>
        <v>0</v>
      </c>
      <c r="BG121" s="4">
        <f>IFERROR(VLOOKUP($A121,Round56[],5,FALSE), 0)</f>
        <v>0</v>
      </c>
      <c r="BH121" s="4">
        <f>IFERROR(VLOOKUP($A121,Round57[],5,FALSE), 0)</f>
        <v>0</v>
      </c>
      <c r="BI121" s="4">
        <f>IFERROR(VLOOKUP($A121,Round58[],5,FALSE), 0)</f>
        <v>0</v>
      </c>
      <c r="BJ121" s="4">
        <f>IFERROR(VLOOKUP($A121,Round59[],5,FALSE), 0)</f>
        <v>0</v>
      </c>
      <c r="BK121" s="4">
        <f>IFERROR(VLOOKUP($A121,Round60[],5,FALSE), 0)</f>
        <v>0</v>
      </c>
    </row>
    <row r="122" spans="1:63" ht="22.5" x14ac:dyDescent="0.25">
      <c r="A122" s="1">
        <v>11586</v>
      </c>
      <c r="B122" s="5" t="s">
        <v>181</v>
      </c>
      <c r="C122" s="7">
        <f xml:space="preserve"> SUM(TotalPoints[[#This Row],[دور 1]:[دور 60]])</f>
        <v>0</v>
      </c>
      <c r="D122" s="4">
        <f>IFERROR(VLOOKUP($A122,Round01[],5,FALSE), 0)</f>
        <v>0</v>
      </c>
      <c r="E122" s="4">
        <f>IFERROR(VLOOKUP($A122,Round02[],5,FALSE), 0)</f>
        <v>0</v>
      </c>
      <c r="F122" s="4">
        <f>IFERROR(VLOOKUP($A122,Round03[],5,FALSE), 0)</f>
        <v>0</v>
      </c>
      <c r="G122" s="4">
        <f>IFERROR(VLOOKUP($A122,Round04[],5,FALSE), 0)</f>
        <v>0</v>
      </c>
      <c r="H122" s="4">
        <f>IFERROR(VLOOKUP($A122,Round05[],5,FALSE), 0)</f>
        <v>0</v>
      </c>
      <c r="I122" s="4">
        <f>IFERROR(VLOOKUP($A122,Round06[],5,FALSE), 0)</f>
        <v>0</v>
      </c>
      <c r="J122" s="4">
        <f>IFERROR(VLOOKUP($A122,Round07[],5,FALSE), 0)</f>
        <v>0</v>
      </c>
      <c r="K122" s="4">
        <f>IFERROR(VLOOKUP($A122,Round08[],5,FALSE), 0)</f>
        <v>0</v>
      </c>
      <c r="L122" s="4">
        <f>IFERROR(VLOOKUP($A122,Round09[],5,FALSE), 0)</f>
        <v>0</v>
      </c>
      <c r="M122" s="4">
        <f>IFERROR(VLOOKUP($A122,Round10[],5,FALSE), 0)</f>
        <v>0</v>
      </c>
      <c r="N122" s="4">
        <f>IFERROR(VLOOKUP($A122,Round11[],5,FALSE), 0)</f>
        <v>0</v>
      </c>
      <c r="O122" s="4">
        <f>IFERROR(VLOOKUP($A122,Round12[],5,FALSE), 0)</f>
        <v>0</v>
      </c>
      <c r="P122" s="4">
        <f>IFERROR(VLOOKUP($A122,Round13[],5,FALSE), 0)</f>
        <v>0</v>
      </c>
      <c r="Q122" s="4">
        <f>IFERROR(VLOOKUP($A122,Round14[],5,FALSE), 0)</f>
        <v>0</v>
      </c>
      <c r="R122" s="4">
        <f>IFERROR(VLOOKUP($A122,Round15[],5,FALSE), 0)</f>
        <v>0</v>
      </c>
      <c r="S122" s="4">
        <f>IFERROR(VLOOKUP($A122,Round16[],5,FALSE), 0)</f>
        <v>0</v>
      </c>
      <c r="T122" s="4">
        <f>IFERROR(VLOOKUP($A122,Round17[],5,FALSE), 0)</f>
        <v>0</v>
      </c>
      <c r="U122" s="4">
        <f>IFERROR(VLOOKUP($A122,Round18[],5,FALSE), 0)</f>
        <v>0</v>
      </c>
      <c r="V122" s="4">
        <f>IFERROR(VLOOKUP($A122,Round19[],5,FALSE), 0)</f>
        <v>0</v>
      </c>
      <c r="W122" s="4">
        <f>IFERROR(VLOOKUP($A122,Round20[],5,FALSE), 0)</f>
        <v>0</v>
      </c>
      <c r="X122" s="4">
        <f>IFERROR(VLOOKUP($A122,Round21[],5,FALSE), 0)</f>
        <v>0</v>
      </c>
      <c r="Y122" s="4">
        <f>IFERROR(VLOOKUP($A122,Round22[],5,FALSE), 0)</f>
        <v>0</v>
      </c>
      <c r="Z122" s="4">
        <f>IFERROR(VLOOKUP($A122,Round23[],5,FALSE), 0)</f>
        <v>0</v>
      </c>
      <c r="AA122" s="4">
        <f>IFERROR(VLOOKUP($A122,Round24[],5,FALSE), 0)</f>
        <v>0</v>
      </c>
      <c r="AB122" s="4">
        <f>IFERROR(VLOOKUP($A122,Round25[],5,FALSE), 0)</f>
        <v>0</v>
      </c>
      <c r="AC122" s="4">
        <f>IFERROR(VLOOKUP($A122,Round26[],5,FALSE), 0)</f>
        <v>0</v>
      </c>
      <c r="AD122" s="4">
        <f>IFERROR(VLOOKUP($A122,Round27[],5,FALSE), 0)</f>
        <v>0</v>
      </c>
      <c r="AE122" s="4">
        <f>IFERROR(VLOOKUP($A122,Round28[],5,FALSE), 0)</f>
        <v>0</v>
      </c>
      <c r="AF122" s="4">
        <f>IFERROR(VLOOKUP($A122,Round29[],5,FALSE), 0)</f>
        <v>0</v>
      </c>
      <c r="AG122" s="4">
        <f>IFERROR(VLOOKUP($A122,Round30[],5,FALSE), 0)</f>
        <v>0</v>
      </c>
      <c r="AH122" s="4">
        <f>IFERROR(VLOOKUP($A122,Round31[],5,FALSE), 0)</f>
        <v>0</v>
      </c>
      <c r="AI122" s="4">
        <f>IFERROR(VLOOKUP($A122,Round32[],5,FALSE), 0)</f>
        <v>0</v>
      </c>
      <c r="AJ122" s="4">
        <f>IFERROR(VLOOKUP($A122,Round33[],5,FALSE), 0)</f>
        <v>0</v>
      </c>
      <c r="AK122" s="4">
        <f>IFERROR(VLOOKUP($A122,Round34[],5,FALSE), 0)</f>
        <v>0</v>
      </c>
      <c r="AL122" s="4">
        <f>IFERROR(VLOOKUP($A122,Round35[],5,FALSE), 0)</f>
        <v>0</v>
      </c>
      <c r="AM122" s="4">
        <f>IFERROR(VLOOKUP($A122,Round36[],5,FALSE), 0)</f>
        <v>0</v>
      </c>
      <c r="AN122" s="4">
        <f>IFERROR(VLOOKUP($A122,Round37[],5,FALSE), 0)</f>
        <v>0</v>
      </c>
      <c r="AO122" s="4">
        <f>IFERROR(VLOOKUP($A122,Round38[],5,FALSE), 0)</f>
        <v>0</v>
      </c>
      <c r="AP122" s="4">
        <f>IFERROR(VLOOKUP($A122,Round39[],5,FALSE), 0)</f>
        <v>0</v>
      </c>
      <c r="AQ122" s="4">
        <f>IFERROR(VLOOKUP($A122,Round40[],5,FALSE), 0)</f>
        <v>0</v>
      </c>
      <c r="AR122" s="4">
        <f>IFERROR(VLOOKUP($A122,Round41[],5,FALSE), 0)</f>
        <v>0</v>
      </c>
      <c r="AS122" s="4">
        <f>IFERROR(VLOOKUP($A122,Round42[],5,FALSE), 0)</f>
        <v>0</v>
      </c>
      <c r="AT122" s="4">
        <f>IFERROR(VLOOKUP($A122,Round43[],5,FALSE), 0)</f>
        <v>0</v>
      </c>
      <c r="AU122" s="4">
        <f>IFERROR(VLOOKUP($A122,Round44[],5,FALSE), 0)</f>
        <v>0</v>
      </c>
      <c r="AV122" s="4">
        <f>IFERROR(VLOOKUP($A122,Round45[],5,FALSE), 0)</f>
        <v>0</v>
      </c>
      <c r="AW122" s="4">
        <f>IFERROR(VLOOKUP($A122,Round46[],5,FALSE), 0)</f>
        <v>0</v>
      </c>
      <c r="AX122" s="4">
        <f>IFERROR(VLOOKUP($A122,Round47[],5,FALSE), 0)</f>
        <v>0</v>
      </c>
      <c r="AY122" s="4">
        <f>IFERROR(VLOOKUP($A122,Round48[],5,FALSE), 0)</f>
        <v>0</v>
      </c>
      <c r="AZ122" s="4">
        <f>IFERROR(VLOOKUP($A122,Round49[],5,FALSE), 0)</f>
        <v>0</v>
      </c>
      <c r="BA122" s="4">
        <f>IFERROR(VLOOKUP($A122,Round50[],5,FALSE), 0)</f>
        <v>0</v>
      </c>
      <c r="BB122" s="4">
        <f>IFERROR(VLOOKUP($A122,Round51[],5,FALSE), 0)</f>
        <v>0</v>
      </c>
      <c r="BC122" s="4">
        <f>IFERROR(VLOOKUP($A122,Round52[],5,FALSE), 0)</f>
        <v>0</v>
      </c>
      <c r="BD122" s="4">
        <f>IFERROR(VLOOKUP($A122,Round53[],5,FALSE), 0)</f>
        <v>0</v>
      </c>
      <c r="BE122" s="4">
        <f>IFERROR(VLOOKUP($A122,Round54[],5,FALSE), 0)</f>
        <v>0</v>
      </c>
      <c r="BF122" s="4">
        <f>IFERROR(VLOOKUP($A122,Round55[],5,FALSE), 0)</f>
        <v>0</v>
      </c>
      <c r="BG122" s="4">
        <f>IFERROR(VLOOKUP($A122,Round56[],5,FALSE), 0)</f>
        <v>0</v>
      </c>
      <c r="BH122" s="4">
        <f>IFERROR(VLOOKUP($A122,Round57[],5,FALSE), 0)</f>
        <v>0</v>
      </c>
      <c r="BI122" s="4">
        <f>IFERROR(VLOOKUP($A122,Round58[],5,FALSE), 0)</f>
        <v>0</v>
      </c>
      <c r="BJ122" s="4">
        <f>IFERROR(VLOOKUP($A122,Round59[],5,FALSE), 0)</f>
        <v>0</v>
      </c>
      <c r="BK122" s="4">
        <f>IFERROR(VLOOKUP($A122,Round60[],5,FALSE), 0)</f>
        <v>0</v>
      </c>
    </row>
    <row r="123" spans="1:63" ht="22.5" x14ac:dyDescent="0.25">
      <c r="A123" s="1">
        <v>6707</v>
      </c>
      <c r="B123" s="5" t="s">
        <v>161</v>
      </c>
      <c r="C123" s="7">
        <f xml:space="preserve"> SUM(TotalPoints[[#This Row],[دور 1]:[دور 60]])</f>
        <v>0</v>
      </c>
      <c r="D123" s="4">
        <f>IFERROR(VLOOKUP($A123,Round01[],5,FALSE), 0)</f>
        <v>0</v>
      </c>
      <c r="E123" s="4">
        <f>IFERROR(VLOOKUP($A123,Round02[],5,FALSE), 0)</f>
        <v>0</v>
      </c>
      <c r="F123" s="4">
        <f>IFERROR(VLOOKUP($A123,Round03[],5,FALSE), 0)</f>
        <v>0</v>
      </c>
      <c r="G123" s="4">
        <f>IFERROR(VLOOKUP($A123,Round04[],5,FALSE), 0)</f>
        <v>0</v>
      </c>
      <c r="H123" s="4">
        <f>IFERROR(VLOOKUP($A123,Round05[],5,FALSE), 0)</f>
        <v>0</v>
      </c>
      <c r="I123" s="4">
        <f>IFERROR(VLOOKUP($A123,Round06[],5,FALSE), 0)</f>
        <v>0</v>
      </c>
      <c r="J123" s="4">
        <f>IFERROR(VLOOKUP($A123,Round07[],5,FALSE), 0)</f>
        <v>0</v>
      </c>
      <c r="K123" s="4">
        <f>IFERROR(VLOOKUP($A123,Round08[],5,FALSE), 0)</f>
        <v>0</v>
      </c>
      <c r="L123" s="4">
        <f>IFERROR(VLOOKUP($A123,Round09[],5,FALSE), 0)</f>
        <v>0</v>
      </c>
      <c r="M123" s="4">
        <f>IFERROR(VLOOKUP($A123,Round10[],5,FALSE), 0)</f>
        <v>0</v>
      </c>
      <c r="N123" s="4">
        <f>IFERROR(VLOOKUP($A123,Round11[],5,FALSE), 0)</f>
        <v>0</v>
      </c>
      <c r="O123" s="4">
        <f>IFERROR(VLOOKUP($A123,Round12[],5,FALSE), 0)</f>
        <v>0</v>
      </c>
      <c r="P123" s="4">
        <f>IFERROR(VLOOKUP($A123,Round13[],5,FALSE), 0)</f>
        <v>0</v>
      </c>
      <c r="Q123" s="4">
        <f>IFERROR(VLOOKUP($A123,Round14[],5,FALSE), 0)</f>
        <v>0</v>
      </c>
      <c r="R123" s="4">
        <f>IFERROR(VLOOKUP($A123,Round15[],5,FALSE), 0)</f>
        <v>0</v>
      </c>
      <c r="S123" s="4">
        <f>IFERROR(VLOOKUP($A123,Round16[],5,FALSE), 0)</f>
        <v>0</v>
      </c>
      <c r="T123" s="4">
        <f>IFERROR(VLOOKUP($A123,Round17[],5,FALSE), 0)</f>
        <v>0</v>
      </c>
      <c r="U123" s="4">
        <f>IFERROR(VLOOKUP($A123,Round18[],5,FALSE), 0)</f>
        <v>0</v>
      </c>
      <c r="V123" s="4">
        <f>IFERROR(VLOOKUP($A123,Round19[],5,FALSE), 0)</f>
        <v>0</v>
      </c>
      <c r="W123" s="4">
        <f>IFERROR(VLOOKUP($A123,Round20[],5,FALSE), 0)</f>
        <v>0</v>
      </c>
      <c r="X123" s="4">
        <f>IFERROR(VLOOKUP($A123,Round21[],5,FALSE), 0)</f>
        <v>0</v>
      </c>
      <c r="Y123" s="4">
        <f>IFERROR(VLOOKUP($A123,Round22[],5,FALSE), 0)</f>
        <v>0</v>
      </c>
      <c r="Z123" s="4">
        <f>IFERROR(VLOOKUP($A123,Round23[],5,FALSE), 0)</f>
        <v>0</v>
      </c>
      <c r="AA123" s="4">
        <f>IFERROR(VLOOKUP($A123,Round24[],5,FALSE), 0)</f>
        <v>0</v>
      </c>
      <c r="AB123" s="4">
        <f>IFERROR(VLOOKUP($A123,Round25[],5,FALSE), 0)</f>
        <v>0</v>
      </c>
      <c r="AC123" s="4">
        <f>IFERROR(VLOOKUP($A123,Round26[],5,FALSE), 0)</f>
        <v>0</v>
      </c>
      <c r="AD123" s="4">
        <f>IFERROR(VLOOKUP($A123,Round27[],5,FALSE), 0)</f>
        <v>0</v>
      </c>
      <c r="AE123" s="4">
        <f>IFERROR(VLOOKUP($A123,Round28[],5,FALSE), 0)</f>
        <v>0</v>
      </c>
      <c r="AF123" s="4">
        <f>IFERROR(VLOOKUP($A123,Round29[],5,FALSE), 0)</f>
        <v>0</v>
      </c>
      <c r="AG123" s="4">
        <f>IFERROR(VLOOKUP($A123,Round30[],5,FALSE), 0)</f>
        <v>0</v>
      </c>
      <c r="AH123" s="4">
        <f>IFERROR(VLOOKUP($A123,Round31[],5,FALSE), 0)</f>
        <v>0</v>
      </c>
      <c r="AI123" s="4">
        <f>IFERROR(VLOOKUP($A123,Round32[],5,FALSE), 0)</f>
        <v>0</v>
      </c>
      <c r="AJ123" s="4">
        <f>IFERROR(VLOOKUP($A123,Round33[],5,FALSE), 0)</f>
        <v>0</v>
      </c>
      <c r="AK123" s="4">
        <f>IFERROR(VLOOKUP($A123,Round34[],5,FALSE), 0)</f>
        <v>0</v>
      </c>
      <c r="AL123" s="4">
        <f>IFERROR(VLOOKUP($A123,Round35[],5,FALSE), 0)</f>
        <v>0</v>
      </c>
      <c r="AM123" s="4">
        <f>IFERROR(VLOOKUP($A123,Round36[],5,FALSE), 0)</f>
        <v>0</v>
      </c>
      <c r="AN123" s="4">
        <f>IFERROR(VLOOKUP($A123,Round37[],5,FALSE), 0)</f>
        <v>0</v>
      </c>
      <c r="AO123" s="4">
        <f>IFERROR(VLOOKUP($A123,Round38[],5,FALSE), 0)</f>
        <v>0</v>
      </c>
      <c r="AP123" s="4">
        <f>IFERROR(VLOOKUP($A123,Round39[],5,FALSE), 0)</f>
        <v>0</v>
      </c>
      <c r="AQ123" s="4">
        <f>IFERROR(VLOOKUP($A123,Round40[],5,FALSE), 0)</f>
        <v>0</v>
      </c>
      <c r="AR123" s="4">
        <f>IFERROR(VLOOKUP($A123,Round41[],5,FALSE), 0)</f>
        <v>0</v>
      </c>
      <c r="AS123" s="4">
        <f>IFERROR(VLOOKUP($A123,Round42[],5,FALSE), 0)</f>
        <v>0</v>
      </c>
      <c r="AT123" s="4">
        <f>IFERROR(VLOOKUP($A123,Round43[],5,FALSE), 0)</f>
        <v>0</v>
      </c>
      <c r="AU123" s="4">
        <f>IFERROR(VLOOKUP($A123,Round44[],5,FALSE), 0)</f>
        <v>0</v>
      </c>
      <c r="AV123" s="4">
        <f>IFERROR(VLOOKUP($A123,Round45[],5,FALSE), 0)</f>
        <v>0</v>
      </c>
      <c r="AW123" s="4">
        <f>IFERROR(VLOOKUP($A123,Round46[],5,FALSE), 0)</f>
        <v>0</v>
      </c>
      <c r="AX123" s="4">
        <f>IFERROR(VLOOKUP($A123,Round47[],5,FALSE), 0)</f>
        <v>0</v>
      </c>
      <c r="AY123" s="4">
        <f>IFERROR(VLOOKUP($A123,Round48[],5,FALSE), 0)</f>
        <v>0</v>
      </c>
      <c r="AZ123" s="4">
        <f>IFERROR(VLOOKUP($A123,Round49[],5,FALSE), 0)</f>
        <v>0</v>
      </c>
      <c r="BA123" s="4">
        <f>IFERROR(VLOOKUP($A123,Round50[],5,FALSE), 0)</f>
        <v>0</v>
      </c>
      <c r="BB123" s="4">
        <f>IFERROR(VLOOKUP($A123,Round51[],5,FALSE), 0)</f>
        <v>0</v>
      </c>
      <c r="BC123" s="4">
        <f>IFERROR(VLOOKUP($A123,Round52[],5,FALSE), 0)</f>
        <v>0</v>
      </c>
      <c r="BD123" s="4">
        <f>IFERROR(VLOOKUP($A123,Round53[],5,FALSE), 0)</f>
        <v>0</v>
      </c>
      <c r="BE123" s="4">
        <f>IFERROR(VLOOKUP($A123,Round54[],5,FALSE), 0)</f>
        <v>0</v>
      </c>
      <c r="BF123" s="4">
        <f>IFERROR(VLOOKUP($A123,Round55[],5,FALSE), 0)</f>
        <v>0</v>
      </c>
      <c r="BG123" s="4">
        <f>IFERROR(VLOOKUP($A123,Round56[],5,FALSE), 0)</f>
        <v>0</v>
      </c>
      <c r="BH123" s="4">
        <f>IFERROR(VLOOKUP($A123,Round57[],5,FALSE), 0)</f>
        <v>0</v>
      </c>
      <c r="BI123" s="4">
        <f>IFERROR(VLOOKUP($A123,Round58[],5,FALSE), 0)</f>
        <v>0</v>
      </c>
      <c r="BJ123" s="4">
        <f>IFERROR(VLOOKUP($A123,Round59[],5,FALSE), 0)</f>
        <v>0</v>
      </c>
      <c r="BK123" s="4">
        <f>IFERROR(VLOOKUP($A123,Round60[],5,FALSE), 0)</f>
        <v>0</v>
      </c>
    </row>
    <row r="124" spans="1:63" ht="22.5" x14ac:dyDescent="0.25">
      <c r="A124" s="1">
        <v>6661</v>
      </c>
      <c r="B124" s="5" t="s">
        <v>175</v>
      </c>
      <c r="C124" s="7">
        <f xml:space="preserve"> SUM(TotalPoints[[#This Row],[دور 1]:[دور 60]])</f>
        <v>0</v>
      </c>
      <c r="D124" s="4">
        <f>IFERROR(VLOOKUP($A124,Round01[],5,FALSE), 0)</f>
        <v>0</v>
      </c>
      <c r="E124" s="4">
        <f>IFERROR(VLOOKUP($A124,Round02[],5,FALSE), 0)</f>
        <v>0</v>
      </c>
      <c r="F124" s="4">
        <f>IFERROR(VLOOKUP($A124,Round03[],5,FALSE), 0)</f>
        <v>0</v>
      </c>
      <c r="G124" s="4">
        <f>IFERROR(VLOOKUP($A124,Round04[],5,FALSE), 0)</f>
        <v>0</v>
      </c>
      <c r="H124" s="4">
        <f>IFERROR(VLOOKUP($A124,Round05[],5,FALSE), 0)</f>
        <v>0</v>
      </c>
      <c r="I124" s="4">
        <f>IFERROR(VLOOKUP($A124,Round06[],5,FALSE), 0)</f>
        <v>0</v>
      </c>
      <c r="J124" s="4">
        <f>IFERROR(VLOOKUP($A124,Round07[],5,FALSE), 0)</f>
        <v>0</v>
      </c>
      <c r="K124" s="4">
        <f>IFERROR(VLOOKUP($A124,Round08[],5,FALSE), 0)</f>
        <v>0</v>
      </c>
      <c r="L124" s="4">
        <f>IFERROR(VLOOKUP($A124,Round09[],5,FALSE), 0)</f>
        <v>0</v>
      </c>
      <c r="M124" s="4">
        <f>IFERROR(VLOOKUP($A124,Round10[],5,FALSE), 0)</f>
        <v>0</v>
      </c>
      <c r="N124" s="4">
        <f>IFERROR(VLOOKUP($A124,Round11[],5,FALSE), 0)</f>
        <v>0</v>
      </c>
      <c r="O124" s="4">
        <f>IFERROR(VLOOKUP($A124,Round12[],5,FALSE), 0)</f>
        <v>0</v>
      </c>
      <c r="P124" s="4">
        <f>IFERROR(VLOOKUP($A124,Round13[],5,FALSE), 0)</f>
        <v>0</v>
      </c>
      <c r="Q124" s="4">
        <f>IFERROR(VLOOKUP($A124,Round14[],5,FALSE), 0)</f>
        <v>0</v>
      </c>
      <c r="R124" s="4">
        <f>IFERROR(VLOOKUP($A124,Round15[],5,FALSE), 0)</f>
        <v>0</v>
      </c>
      <c r="S124" s="4">
        <f>IFERROR(VLOOKUP($A124,Round16[],5,FALSE), 0)</f>
        <v>0</v>
      </c>
      <c r="T124" s="4">
        <f>IFERROR(VLOOKUP($A124,Round17[],5,FALSE), 0)</f>
        <v>0</v>
      </c>
      <c r="U124" s="4">
        <f>IFERROR(VLOOKUP($A124,Round18[],5,FALSE), 0)</f>
        <v>0</v>
      </c>
      <c r="V124" s="4">
        <f>IFERROR(VLOOKUP($A124,Round19[],5,FALSE), 0)</f>
        <v>0</v>
      </c>
      <c r="W124" s="4">
        <f>IFERROR(VLOOKUP($A124,Round20[],5,FALSE), 0)</f>
        <v>0</v>
      </c>
      <c r="X124" s="4">
        <f>IFERROR(VLOOKUP($A124,Round21[],5,FALSE), 0)</f>
        <v>0</v>
      </c>
      <c r="Y124" s="4">
        <f>IFERROR(VLOOKUP($A124,Round22[],5,FALSE), 0)</f>
        <v>0</v>
      </c>
      <c r="Z124" s="4">
        <f>IFERROR(VLOOKUP($A124,Round23[],5,FALSE), 0)</f>
        <v>0</v>
      </c>
      <c r="AA124" s="4">
        <f>IFERROR(VLOOKUP($A124,Round24[],5,FALSE), 0)</f>
        <v>0</v>
      </c>
      <c r="AB124" s="4">
        <f>IFERROR(VLOOKUP($A124,Round25[],5,FALSE), 0)</f>
        <v>0</v>
      </c>
      <c r="AC124" s="4">
        <f>IFERROR(VLOOKUP($A124,Round26[],5,FALSE), 0)</f>
        <v>0</v>
      </c>
      <c r="AD124" s="4">
        <f>IFERROR(VLOOKUP($A124,Round27[],5,FALSE), 0)</f>
        <v>0</v>
      </c>
      <c r="AE124" s="4">
        <f>IFERROR(VLOOKUP($A124,Round28[],5,FALSE), 0)</f>
        <v>0</v>
      </c>
      <c r="AF124" s="4">
        <f>IFERROR(VLOOKUP($A124,Round29[],5,FALSE), 0)</f>
        <v>0</v>
      </c>
      <c r="AG124" s="4">
        <f>IFERROR(VLOOKUP($A124,Round30[],5,FALSE), 0)</f>
        <v>0</v>
      </c>
      <c r="AH124" s="4">
        <f>IFERROR(VLOOKUP($A124,Round31[],5,FALSE), 0)</f>
        <v>0</v>
      </c>
      <c r="AI124" s="4">
        <f>IFERROR(VLOOKUP($A124,Round32[],5,FALSE), 0)</f>
        <v>0</v>
      </c>
      <c r="AJ124" s="4">
        <f>IFERROR(VLOOKUP($A124,Round33[],5,FALSE), 0)</f>
        <v>0</v>
      </c>
      <c r="AK124" s="4">
        <f>IFERROR(VLOOKUP($A124,Round34[],5,FALSE), 0)</f>
        <v>0</v>
      </c>
      <c r="AL124" s="4">
        <f>IFERROR(VLOOKUP($A124,Round35[],5,FALSE), 0)</f>
        <v>0</v>
      </c>
      <c r="AM124" s="4">
        <f>IFERROR(VLOOKUP($A124,Round36[],5,FALSE), 0)</f>
        <v>0</v>
      </c>
      <c r="AN124" s="4">
        <f>IFERROR(VLOOKUP($A124,Round37[],5,FALSE), 0)</f>
        <v>0</v>
      </c>
      <c r="AO124" s="4">
        <f>IFERROR(VLOOKUP($A124,Round38[],5,FALSE), 0)</f>
        <v>0</v>
      </c>
      <c r="AP124" s="4">
        <f>IFERROR(VLOOKUP($A124,Round39[],5,FALSE), 0)</f>
        <v>0</v>
      </c>
      <c r="AQ124" s="4">
        <f>IFERROR(VLOOKUP($A124,Round40[],5,FALSE), 0)</f>
        <v>0</v>
      </c>
      <c r="AR124" s="4">
        <f>IFERROR(VLOOKUP($A124,Round41[],5,FALSE), 0)</f>
        <v>0</v>
      </c>
      <c r="AS124" s="4">
        <f>IFERROR(VLOOKUP($A124,Round42[],5,FALSE), 0)</f>
        <v>0</v>
      </c>
      <c r="AT124" s="4">
        <f>IFERROR(VLOOKUP($A124,Round43[],5,FALSE), 0)</f>
        <v>0</v>
      </c>
      <c r="AU124" s="4">
        <f>IFERROR(VLOOKUP($A124,Round44[],5,FALSE), 0)</f>
        <v>0</v>
      </c>
      <c r="AV124" s="4">
        <f>IFERROR(VLOOKUP($A124,Round45[],5,FALSE), 0)</f>
        <v>0</v>
      </c>
      <c r="AW124" s="4">
        <f>IFERROR(VLOOKUP($A124,Round46[],5,FALSE), 0)</f>
        <v>0</v>
      </c>
      <c r="AX124" s="4">
        <f>IFERROR(VLOOKUP($A124,Round47[],5,FALSE), 0)</f>
        <v>0</v>
      </c>
      <c r="AY124" s="4">
        <f>IFERROR(VLOOKUP($A124,Round48[],5,FALSE), 0)</f>
        <v>0</v>
      </c>
      <c r="AZ124" s="4">
        <f>IFERROR(VLOOKUP($A124,Round49[],5,FALSE), 0)</f>
        <v>0</v>
      </c>
      <c r="BA124" s="4">
        <f>IFERROR(VLOOKUP($A124,Round50[],5,FALSE), 0)</f>
        <v>0</v>
      </c>
      <c r="BB124" s="4">
        <f>IFERROR(VLOOKUP($A124,Round51[],5,FALSE), 0)</f>
        <v>0</v>
      </c>
      <c r="BC124" s="4">
        <f>IFERROR(VLOOKUP($A124,Round52[],5,FALSE), 0)</f>
        <v>0</v>
      </c>
      <c r="BD124" s="4">
        <f>IFERROR(VLOOKUP($A124,Round53[],5,FALSE), 0)</f>
        <v>0</v>
      </c>
      <c r="BE124" s="4">
        <f>IFERROR(VLOOKUP($A124,Round54[],5,FALSE), 0)</f>
        <v>0</v>
      </c>
      <c r="BF124" s="4">
        <f>IFERROR(VLOOKUP($A124,Round55[],5,FALSE), 0)</f>
        <v>0</v>
      </c>
      <c r="BG124" s="4">
        <f>IFERROR(VLOOKUP($A124,Round56[],5,FALSE), 0)</f>
        <v>0</v>
      </c>
      <c r="BH124" s="4">
        <f>IFERROR(VLOOKUP($A124,Round57[],5,FALSE), 0)</f>
        <v>0</v>
      </c>
      <c r="BI124" s="4">
        <f>IFERROR(VLOOKUP($A124,Round58[],5,FALSE), 0)</f>
        <v>0</v>
      </c>
      <c r="BJ124" s="4">
        <f>IFERROR(VLOOKUP($A124,Round59[],5,FALSE), 0)</f>
        <v>0</v>
      </c>
      <c r="BK124" s="4">
        <f>IFERROR(VLOOKUP($A124,Round60[],5,FALSE), 0)</f>
        <v>0</v>
      </c>
    </row>
    <row r="125" spans="1:63" ht="22.5" x14ac:dyDescent="0.25">
      <c r="A125" s="1">
        <v>6333</v>
      </c>
      <c r="B125" s="5" t="s">
        <v>164</v>
      </c>
      <c r="C125" s="7">
        <f xml:space="preserve"> SUM(TotalPoints[[#This Row],[دور 1]:[دور 60]])</f>
        <v>0</v>
      </c>
      <c r="D125" s="4">
        <f>IFERROR(VLOOKUP($A125,Round01[],5,FALSE), 0)</f>
        <v>0</v>
      </c>
      <c r="E125" s="4">
        <f>IFERROR(VLOOKUP($A125,Round02[],5,FALSE), 0)</f>
        <v>0</v>
      </c>
      <c r="F125" s="4">
        <f>IFERROR(VLOOKUP($A125,Round03[],5,FALSE), 0)</f>
        <v>0</v>
      </c>
      <c r="G125" s="4">
        <f>IFERROR(VLOOKUP($A125,Round04[],5,FALSE), 0)</f>
        <v>0</v>
      </c>
      <c r="H125" s="4">
        <f>IFERROR(VLOOKUP($A125,Round05[],5,FALSE), 0)</f>
        <v>0</v>
      </c>
      <c r="I125" s="4">
        <f>IFERROR(VLOOKUP($A125,Round06[],5,FALSE), 0)</f>
        <v>0</v>
      </c>
      <c r="J125" s="4">
        <f>IFERROR(VLOOKUP($A125,Round07[],5,FALSE), 0)</f>
        <v>0</v>
      </c>
      <c r="K125" s="4">
        <f>IFERROR(VLOOKUP($A125,Round08[],5,FALSE), 0)</f>
        <v>0</v>
      </c>
      <c r="L125" s="4">
        <f>IFERROR(VLOOKUP($A125,Round09[],5,FALSE), 0)</f>
        <v>0</v>
      </c>
      <c r="M125" s="4">
        <f>IFERROR(VLOOKUP($A125,Round10[],5,FALSE), 0)</f>
        <v>0</v>
      </c>
      <c r="N125" s="4">
        <f>IFERROR(VLOOKUP($A125,Round11[],5,FALSE), 0)</f>
        <v>0</v>
      </c>
      <c r="O125" s="4">
        <f>IFERROR(VLOOKUP($A125,Round12[],5,FALSE), 0)</f>
        <v>0</v>
      </c>
      <c r="P125" s="4">
        <f>IFERROR(VLOOKUP($A125,Round13[],5,FALSE), 0)</f>
        <v>0</v>
      </c>
      <c r="Q125" s="4">
        <f>IFERROR(VLOOKUP($A125,Round14[],5,FALSE), 0)</f>
        <v>0</v>
      </c>
      <c r="R125" s="4">
        <f>IFERROR(VLOOKUP($A125,Round15[],5,FALSE), 0)</f>
        <v>0</v>
      </c>
      <c r="S125" s="4">
        <f>IFERROR(VLOOKUP($A125,Round16[],5,FALSE), 0)</f>
        <v>0</v>
      </c>
      <c r="T125" s="4">
        <f>IFERROR(VLOOKUP($A125,Round17[],5,FALSE), 0)</f>
        <v>0</v>
      </c>
      <c r="U125" s="4">
        <f>IFERROR(VLOOKUP($A125,Round18[],5,FALSE), 0)</f>
        <v>0</v>
      </c>
      <c r="V125" s="4">
        <f>IFERROR(VLOOKUP($A125,Round19[],5,FALSE), 0)</f>
        <v>0</v>
      </c>
      <c r="W125" s="4">
        <f>IFERROR(VLOOKUP($A125,Round20[],5,FALSE), 0)</f>
        <v>0</v>
      </c>
      <c r="X125" s="4">
        <f>IFERROR(VLOOKUP($A125,Round21[],5,FALSE), 0)</f>
        <v>0</v>
      </c>
      <c r="Y125" s="4">
        <f>IFERROR(VLOOKUP($A125,Round22[],5,FALSE), 0)</f>
        <v>0</v>
      </c>
      <c r="Z125" s="4">
        <f>IFERROR(VLOOKUP($A125,Round23[],5,FALSE), 0)</f>
        <v>0</v>
      </c>
      <c r="AA125" s="4">
        <f>IFERROR(VLOOKUP($A125,Round24[],5,FALSE), 0)</f>
        <v>0</v>
      </c>
      <c r="AB125" s="4">
        <f>IFERROR(VLOOKUP($A125,Round25[],5,FALSE), 0)</f>
        <v>0</v>
      </c>
      <c r="AC125" s="4">
        <f>IFERROR(VLOOKUP($A125,Round26[],5,FALSE), 0)</f>
        <v>0</v>
      </c>
      <c r="AD125" s="4">
        <f>IFERROR(VLOOKUP($A125,Round27[],5,FALSE), 0)</f>
        <v>0</v>
      </c>
      <c r="AE125" s="4">
        <f>IFERROR(VLOOKUP($A125,Round28[],5,FALSE), 0)</f>
        <v>0</v>
      </c>
      <c r="AF125" s="4">
        <f>IFERROR(VLOOKUP($A125,Round29[],5,FALSE), 0)</f>
        <v>0</v>
      </c>
      <c r="AG125" s="4">
        <f>IFERROR(VLOOKUP($A125,Round30[],5,FALSE), 0)</f>
        <v>0</v>
      </c>
      <c r="AH125" s="4">
        <f>IFERROR(VLOOKUP($A125,Round31[],5,FALSE), 0)</f>
        <v>0</v>
      </c>
      <c r="AI125" s="4">
        <f>IFERROR(VLOOKUP($A125,Round32[],5,FALSE), 0)</f>
        <v>0</v>
      </c>
      <c r="AJ125" s="4">
        <f>IFERROR(VLOOKUP($A125,Round33[],5,FALSE), 0)</f>
        <v>0</v>
      </c>
      <c r="AK125" s="4">
        <f>IFERROR(VLOOKUP($A125,Round34[],5,FALSE), 0)</f>
        <v>0</v>
      </c>
      <c r="AL125" s="4">
        <f>IFERROR(VLOOKUP($A125,Round35[],5,FALSE), 0)</f>
        <v>0</v>
      </c>
      <c r="AM125" s="4">
        <f>IFERROR(VLOOKUP($A125,Round36[],5,FALSE), 0)</f>
        <v>0</v>
      </c>
      <c r="AN125" s="4">
        <f>IFERROR(VLOOKUP($A125,Round37[],5,FALSE), 0)</f>
        <v>0</v>
      </c>
      <c r="AO125" s="4">
        <f>IFERROR(VLOOKUP($A125,Round38[],5,FALSE), 0)</f>
        <v>0</v>
      </c>
      <c r="AP125" s="4">
        <f>IFERROR(VLOOKUP($A125,Round39[],5,FALSE), 0)</f>
        <v>0</v>
      </c>
      <c r="AQ125" s="4">
        <f>IFERROR(VLOOKUP($A125,Round40[],5,FALSE), 0)</f>
        <v>0</v>
      </c>
      <c r="AR125" s="4">
        <f>IFERROR(VLOOKUP($A125,Round41[],5,FALSE), 0)</f>
        <v>0</v>
      </c>
      <c r="AS125" s="4">
        <f>IFERROR(VLOOKUP($A125,Round42[],5,FALSE), 0)</f>
        <v>0</v>
      </c>
      <c r="AT125" s="4">
        <f>IFERROR(VLOOKUP($A125,Round43[],5,FALSE), 0)</f>
        <v>0</v>
      </c>
      <c r="AU125" s="4">
        <f>IFERROR(VLOOKUP($A125,Round44[],5,FALSE), 0)</f>
        <v>0</v>
      </c>
      <c r="AV125" s="4">
        <f>IFERROR(VLOOKUP($A125,Round45[],5,FALSE), 0)</f>
        <v>0</v>
      </c>
      <c r="AW125" s="4">
        <f>IFERROR(VLOOKUP($A125,Round46[],5,FALSE), 0)</f>
        <v>0</v>
      </c>
      <c r="AX125" s="4">
        <f>IFERROR(VLOOKUP($A125,Round47[],5,FALSE), 0)</f>
        <v>0</v>
      </c>
      <c r="AY125" s="4">
        <f>IFERROR(VLOOKUP($A125,Round48[],5,FALSE), 0)</f>
        <v>0</v>
      </c>
      <c r="AZ125" s="4">
        <f>IFERROR(VLOOKUP($A125,Round49[],5,FALSE), 0)</f>
        <v>0</v>
      </c>
      <c r="BA125" s="4">
        <f>IFERROR(VLOOKUP($A125,Round50[],5,FALSE), 0)</f>
        <v>0</v>
      </c>
      <c r="BB125" s="4">
        <f>IFERROR(VLOOKUP($A125,Round51[],5,FALSE), 0)</f>
        <v>0</v>
      </c>
      <c r="BC125" s="4">
        <f>IFERROR(VLOOKUP($A125,Round52[],5,FALSE), 0)</f>
        <v>0</v>
      </c>
      <c r="BD125" s="4">
        <f>IFERROR(VLOOKUP($A125,Round53[],5,FALSE), 0)</f>
        <v>0</v>
      </c>
      <c r="BE125" s="4">
        <f>IFERROR(VLOOKUP($A125,Round54[],5,FALSE), 0)</f>
        <v>0</v>
      </c>
      <c r="BF125" s="4">
        <f>IFERROR(VLOOKUP($A125,Round55[],5,FALSE), 0)</f>
        <v>0</v>
      </c>
      <c r="BG125" s="4">
        <f>IFERROR(VLOOKUP($A125,Round56[],5,FALSE), 0)</f>
        <v>0</v>
      </c>
      <c r="BH125" s="4">
        <f>IFERROR(VLOOKUP($A125,Round57[],5,FALSE), 0)</f>
        <v>0</v>
      </c>
      <c r="BI125" s="4">
        <f>IFERROR(VLOOKUP($A125,Round58[],5,FALSE), 0)</f>
        <v>0</v>
      </c>
      <c r="BJ125" s="4">
        <f>IFERROR(VLOOKUP($A125,Round59[],5,FALSE), 0)</f>
        <v>0</v>
      </c>
      <c r="BK125" s="4">
        <f>IFERROR(VLOOKUP($A125,Round60[],5,FALSE), 0)</f>
        <v>0</v>
      </c>
    </row>
    <row r="126" spans="1:63" ht="22.5" x14ac:dyDescent="0.25">
      <c r="B126" s="5"/>
      <c r="C126" s="7">
        <f xml:space="preserve"> SUM(TotalPoints[[#This Row],[دور 1]:[دور 60]])</f>
        <v>0</v>
      </c>
      <c r="D126" s="4">
        <f>IFERROR(VLOOKUP($A126,Round01[],5,FALSE), 0)</f>
        <v>0</v>
      </c>
      <c r="E126" s="4">
        <f>IFERROR(VLOOKUP($A126,Round02[],5,FALSE), 0)</f>
        <v>0</v>
      </c>
      <c r="F126" s="4">
        <f>IFERROR(VLOOKUP($A126,Round03[],5,FALSE), 0)</f>
        <v>0</v>
      </c>
      <c r="G126" s="4">
        <f>IFERROR(VLOOKUP($A126,Round04[],5,FALSE), 0)</f>
        <v>0</v>
      </c>
      <c r="H126" s="4">
        <f>IFERROR(VLOOKUP($A126,Round05[],5,FALSE), 0)</f>
        <v>0</v>
      </c>
      <c r="I126" s="4">
        <f>IFERROR(VLOOKUP($A126,Round06[],5,FALSE), 0)</f>
        <v>0</v>
      </c>
      <c r="J126" s="4">
        <f>IFERROR(VLOOKUP($A126,Round07[],5,FALSE), 0)</f>
        <v>0</v>
      </c>
      <c r="K126" s="4">
        <f>IFERROR(VLOOKUP($A126,Round08[],5,FALSE), 0)</f>
        <v>0</v>
      </c>
      <c r="L126" s="4">
        <f>IFERROR(VLOOKUP($A126,Round09[],5,FALSE), 0)</f>
        <v>0</v>
      </c>
      <c r="M126" s="4">
        <f>IFERROR(VLOOKUP($A126,Round10[],5,FALSE), 0)</f>
        <v>0</v>
      </c>
      <c r="N126" s="4">
        <f>IFERROR(VLOOKUP($A126,Round11[],5,FALSE), 0)</f>
        <v>0</v>
      </c>
      <c r="O126" s="4">
        <f>IFERROR(VLOOKUP($A126,Round12[],5,FALSE), 0)</f>
        <v>0</v>
      </c>
      <c r="P126" s="4">
        <f>IFERROR(VLOOKUP($A126,Round13[],5,FALSE), 0)</f>
        <v>0</v>
      </c>
      <c r="Q126" s="4">
        <f>IFERROR(VLOOKUP($A126,Round14[],5,FALSE), 0)</f>
        <v>0</v>
      </c>
      <c r="R126" s="4">
        <f>IFERROR(VLOOKUP($A126,Round15[],5,FALSE), 0)</f>
        <v>0</v>
      </c>
      <c r="S126" s="4">
        <f>IFERROR(VLOOKUP($A126,Round16[],5,FALSE), 0)</f>
        <v>0</v>
      </c>
      <c r="T126" s="4">
        <f>IFERROR(VLOOKUP($A126,Round17[],5,FALSE), 0)</f>
        <v>0</v>
      </c>
      <c r="U126" s="4">
        <f>IFERROR(VLOOKUP($A126,Round18[],5,FALSE), 0)</f>
        <v>0</v>
      </c>
      <c r="V126" s="4">
        <f>IFERROR(VLOOKUP($A126,Round19[],5,FALSE), 0)</f>
        <v>0</v>
      </c>
      <c r="W126" s="4">
        <f>IFERROR(VLOOKUP($A126,Round20[],5,FALSE), 0)</f>
        <v>0</v>
      </c>
      <c r="X126" s="4">
        <f>IFERROR(VLOOKUP($A126,Round21[],5,FALSE), 0)</f>
        <v>0</v>
      </c>
      <c r="Y126" s="4">
        <f>IFERROR(VLOOKUP($A126,Round22[],5,FALSE), 0)</f>
        <v>0</v>
      </c>
      <c r="Z126" s="4">
        <f>IFERROR(VLOOKUP($A126,Round23[],5,FALSE), 0)</f>
        <v>0</v>
      </c>
      <c r="AA126" s="4">
        <f>IFERROR(VLOOKUP($A126,Round24[],5,FALSE), 0)</f>
        <v>0</v>
      </c>
      <c r="AB126" s="4">
        <f>IFERROR(VLOOKUP($A126,Round25[],5,FALSE), 0)</f>
        <v>0</v>
      </c>
      <c r="AC126" s="4">
        <f>IFERROR(VLOOKUP($A126,Round26[],5,FALSE), 0)</f>
        <v>0</v>
      </c>
      <c r="AD126" s="4">
        <f>IFERROR(VLOOKUP($A126,Round27[],5,FALSE), 0)</f>
        <v>0</v>
      </c>
      <c r="AE126" s="4">
        <f>IFERROR(VLOOKUP($A126,Round28[],5,FALSE), 0)</f>
        <v>0</v>
      </c>
      <c r="AF126" s="4">
        <f>IFERROR(VLOOKUP($A126,Round29[],5,FALSE), 0)</f>
        <v>0</v>
      </c>
      <c r="AG126" s="4">
        <f>IFERROR(VLOOKUP($A126,Round30[],5,FALSE), 0)</f>
        <v>0</v>
      </c>
      <c r="AH126" s="4">
        <f>IFERROR(VLOOKUP($A126,Round31[],5,FALSE), 0)</f>
        <v>0</v>
      </c>
      <c r="AI126" s="4">
        <f>IFERROR(VLOOKUP($A126,Round32[],5,FALSE), 0)</f>
        <v>0</v>
      </c>
      <c r="AJ126" s="4">
        <f>IFERROR(VLOOKUP($A126,Round33[],5,FALSE), 0)</f>
        <v>0</v>
      </c>
      <c r="AK126" s="4">
        <f>IFERROR(VLOOKUP($A126,Round34[],5,FALSE), 0)</f>
        <v>0</v>
      </c>
      <c r="AL126" s="4">
        <f>IFERROR(VLOOKUP($A126,Round35[],5,FALSE), 0)</f>
        <v>0</v>
      </c>
      <c r="AM126" s="4">
        <f>IFERROR(VLOOKUP($A126,Round36[],5,FALSE), 0)</f>
        <v>0</v>
      </c>
      <c r="AN126" s="4">
        <f>IFERROR(VLOOKUP($A126,Round37[],5,FALSE), 0)</f>
        <v>0</v>
      </c>
      <c r="AO126" s="4">
        <f>IFERROR(VLOOKUP($A126,Round38[],5,FALSE), 0)</f>
        <v>0</v>
      </c>
      <c r="AP126" s="4">
        <f>IFERROR(VLOOKUP($A126,Round39[],5,FALSE), 0)</f>
        <v>0</v>
      </c>
      <c r="AQ126" s="4">
        <f>IFERROR(VLOOKUP($A126,Round40[],5,FALSE), 0)</f>
        <v>0</v>
      </c>
      <c r="AR126" s="4">
        <f>IFERROR(VLOOKUP($A126,Round41[],5,FALSE), 0)</f>
        <v>0</v>
      </c>
      <c r="AS126" s="4">
        <f>IFERROR(VLOOKUP($A126,Round42[],5,FALSE), 0)</f>
        <v>0</v>
      </c>
      <c r="AT126" s="4">
        <f>IFERROR(VLOOKUP($A126,Round43[],5,FALSE), 0)</f>
        <v>0</v>
      </c>
      <c r="AU126" s="4">
        <f>IFERROR(VLOOKUP($A126,Round44[],5,FALSE), 0)</f>
        <v>0</v>
      </c>
      <c r="AV126" s="4">
        <f>IFERROR(VLOOKUP($A126,Round45[],5,FALSE), 0)</f>
        <v>0</v>
      </c>
      <c r="AW126" s="4">
        <f>IFERROR(VLOOKUP($A126,Round46[],5,FALSE), 0)</f>
        <v>0</v>
      </c>
      <c r="AX126" s="4">
        <f>IFERROR(VLOOKUP($A126,Round47[],5,FALSE), 0)</f>
        <v>0</v>
      </c>
      <c r="AY126" s="4">
        <f>IFERROR(VLOOKUP($A126,Round48[],5,FALSE), 0)</f>
        <v>0</v>
      </c>
      <c r="AZ126" s="4">
        <f>IFERROR(VLOOKUP($A126,Round49[],5,FALSE), 0)</f>
        <v>0</v>
      </c>
      <c r="BA126" s="4">
        <f>IFERROR(VLOOKUP($A126,Round50[],5,FALSE), 0)</f>
        <v>0</v>
      </c>
      <c r="BB126" s="4">
        <f>IFERROR(VLOOKUP($A126,Round51[],5,FALSE), 0)</f>
        <v>0</v>
      </c>
      <c r="BC126" s="4">
        <f>IFERROR(VLOOKUP($A126,Round52[],5,FALSE), 0)</f>
        <v>0</v>
      </c>
      <c r="BD126" s="4">
        <f>IFERROR(VLOOKUP($A126,Round53[],5,FALSE), 0)</f>
        <v>0</v>
      </c>
      <c r="BE126" s="4">
        <f>IFERROR(VLOOKUP($A126,Round54[],5,FALSE), 0)</f>
        <v>0</v>
      </c>
      <c r="BF126" s="4">
        <f>IFERROR(VLOOKUP($A126,Round55[],5,FALSE), 0)</f>
        <v>0</v>
      </c>
      <c r="BG126" s="4">
        <f>IFERROR(VLOOKUP($A126,Round56[],5,FALSE), 0)</f>
        <v>0</v>
      </c>
      <c r="BH126" s="4">
        <f>IFERROR(VLOOKUP($A126,Round57[],5,FALSE), 0)</f>
        <v>0</v>
      </c>
      <c r="BI126" s="4">
        <f>IFERROR(VLOOKUP($A126,Round58[],5,FALSE), 0)</f>
        <v>0</v>
      </c>
      <c r="BJ126" s="4">
        <f>IFERROR(VLOOKUP($A126,Round59[],5,FALSE), 0)</f>
        <v>0</v>
      </c>
      <c r="BK126" s="4">
        <f>IFERROR(VLOOKUP($A126,Round60[],5,FALSE), 0)</f>
        <v>0</v>
      </c>
    </row>
    <row r="127" spans="1:63" ht="22.5" x14ac:dyDescent="0.25">
      <c r="B127" s="5"/>
      <c r="C127" s="7">
        <f xml:space="preserve"> SUM(TotalPoints[[#This Row],[دور 1]:[دور 60]])</f>
        <v>0</v>
      </c>
      <c r="D127" s="4">
        <f>IFERROR(VLOOKUP($A127,Round01[],5,FALSE), 0)</f>
        <v>0</v>
      </c>
      <c r="E127" s="4">
        <f>IFERROR(VLOOKUP($A127,Round02[],5,FALSE), 0)</f>
        <v>0</v>
      </c>
      <c r="F127" s="4">
        <f>IFERROR(VLOOKUP($A127,Round03[],5,FALSE), 0)</f>
        <v>0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0</v>
      </c>
      <c r="J127" s="4">
        <f>IFERROR(VLOOKUP($A127,Round07[],5,FALSE), 0)</f>
        <v>0</v>
      </c>
      <c r="K127" s="4">
        <f>IFERROR(VLOOKUP($A127,Round08[],5,FALSE), 0)</f>
        <v>0</v>
      </c>
      <c r="L127" s="4">
        <f>IFERROR(VLOOKUP($A127,Round09[],5,FALSE), 0)</f>
        <v>0</v>
      </c>
      <c r="M127" s="4">
        <f>IFERROR(VLOOKUP($A127,Round10[],5,FALSE), 0)</f>
        <v>0</v>
      </c>
      <c r="N127" s="4">
        <f>IFERROR(VLOOKUP($A127,Round11[],5,FALSE), 0)</f>
        <v>0</v>
      </c>
      <c r="O127" s="4">
        <f>IFERROR(VLOOKUP($A127,Round12[],5,FALSE), 0)</f>
        <v>0</v>
      </c>
      <c r="P127" s="4">
        <f>IFERROR(VLOOKUP($A127,Round13[],5,FALSE), 0)</f>
        <v>0</v>
      </c>
      <c r="Q127" s="4">
        <f>IFERROR(VLOOKUP($A127,Round14[],5,FALSE), 0)</f>
        <v>0</v>
      </c>
      <c r="R127" s="4">
        <f>IFERROR(VLOOKUP($A127,Round15[],5,FALSE), 0)</f>
        <v>0</v>
      </c>
      <c r="S127" s="4">
        <f>IFERROR(VLOOKUP($A127,Round16[],5,FALSE), 0)</f>
        <v>0</v>
      </c>
      <c r="T127" s="4">
        <f>IFERROR(VLOOKUP($A127,Round17[],5,FALSE), 0)</f>
        <v>0</v>
      </c>
      <c r="U127" s="4">
        <f>IFERROR(VLOOKUP($A127,Round18[],5,FALSE), 0)</f>
        <v>0</v>
      </c>
      <c r="V127" s="4">
        <f>IFERROR(VLOOKUP($A127,Round19[],5,FALSE), 0)</f>
        <v>0</v>
      </c>
      <c r="W127" s="4">
        <f>IFERROR(VLOOKUP($A127,Round20[],5,FALSE), 0)</f>
        <v>0</v>
      </c>
      <c r="X127" s="4">
        <f>IFERROR(VLOOKUP($A127,Round21[],5,FALSE), 0)</f>
        <v>0</v>
      </c>
      <c r="Y127" s="4">
        <f>IFERROR(VLOOKUP($A127,Round22[],5,FALSE), 0)</f>
        <v>0</v>
      </c>
      <c r="Z127" s="4">
        <f>IFERROR(VLOOKUP($A127,Round23[],5,FALSE), 0)</f>
        <v>0</v>
      </c>
      <c r="AA127" s="4">
        <f>IFERROR(VLOOKUP($A127,Round24[],5,FALSE), 0)</f>
        <v>0</v>
      </c>
      <c r="AB127" s="4">
        <f>IFERROR(VLOOKUP($A127,Round25[],5,FALSE), 0)</f>
        <v>0</v>
      </c>
      <c r="AC127" s="4">
        <f>IFERROR(VLOOKUP($A127,Round26[],5,FALSE), 0)</f>
        <v>0</v>
      </c>
      <c r="AD127" s="4">
        <f>IFERROR(VLOOKUP($A127,Round27[],5,FALSE), 0)</f>
        <v>0</v>
      </c>
      <c r="AE127" s="4">
        <f>IFERROR(VLOOKUP($A127,Round28[],5,FALSE), 0)</f>
        <v>0</v>
      </c>
      <c r="AF127" s="4">
        <f>IFERROR(VLOOKUP($A127,Round29[],5,FALSE), 0)</f>
        <v>0</v>
      </c>
      <c r="AG127" s="4">
        <f>IFERROR(VLOOKUP($A127,Round30[],5,FALSE), 0)</f>
        <v>0</v>
      </c>
      <c r="AH127" s="4">
        <f>IFERROR(VLOOKUP($A127,Round31[],5,FALSE), 0)</f>
        <v>0</v>
      </c>
      <c r="AI127" s="4">
        <f>IFERROR(VLOOKUP($A127,Round32[],5,FALSE), 0)</f>
        <v>0</v>
      </c>
      <c r="AJ127" s="4">
        <f>IFERROR(VLOOKUP($A127,Round33[],5,FALSE), 0)</f>
        <v>0</v>
      </c>
      <c r="AK127" s="4">
        <f>IFERROR(VLOOKUP($A127,Round34[],5,FALSE), 0)</f>
        <v>0</v>
      </c>
      <c r="AL127" s="4">
        <f>IFERROR(VLOOKUP($A127,Round35[],5,FALSE), 0)</f>
        <v>0</v>
      </c>
      <c r="AM127" s="4">
        <f>IFERROR(VLOOKUP($A127,Round36[],5,FALSE), 0)</f>
        <v>0</v>
      </c>
      <c r="AN127" s="4">
        <f>IFERROR(VLOOKUP($A127,Round37[],5,FALSE), 0)</f>
        <v>0</v>
      </c>
      <c r="AO127" s="4">
        <f>IFERROR(VLOOKUP($A127,Round38[],5,FALSE), 0)</f>
        <v>0</v>
      </c>
      <c r="AP127" s="4">
        <f>IFERROR(VLOOKUP($A127,Round39[],5,FALSE), 0)</f>
        <v>0</v>
      </c>
      <c r="AQ127" s="4">
        <f>IFERROR(VLOOKUP($A127,Round40[],5,FALSE), 0)</f>
        <v>0</v>
      </c>
      <c r="AR127" s="4">
        <f>IFERROR(VLOOKUP($A127,Round41[],5,FALSE), 0)</f>
        <v>0</v>
      </c>
      <c r="AS127" s="4">
        <f>IFERROR(VLOOKUP($A127,Round42[],5,FALSE), 0)</f>
        <v>0</v>
      </c>
      <c r="AT127" s="4">
        <f>IFERROR(VLOOKUP($A127,Round43[],5,FALSE), 0)</f>
        <v>0</v>
      </c>
      <c r="AU127" s="4">
        <f>IFERROR(VLOOKUP($A127,Round44[],5,FALSE), 0)</f>
        <v>0</v>
      </c>
      <c r="AV127" s="4">
        <f>IFERROR(VLOOKUP($A127,Round45[],5,FALSE), 0)</f>
        <v>0</v>
      </c>
      <c r="AW127" s="4">
        <f>IFERROR(VLOOKUP($A127,Round46[],5,FALSE), 0)</f>
        <v>0</v>
      </c>
      <c r="AX127" s="4">
        <f>IFERROR(VLOOKUP($A127,Round47[],5,FALSE), 0)</f>
        <v>0</v>
      </c>
      <c r="AY127" s="4">
        <f>IFERROR(VLOOKUP($A127,Round48[],5,FALSE), 0)</f>
        <v>0</v>
      </c>
      <c r="AZ127" s="4">
        <f>IFERROR(VLOOKUP($A127,Round49[],5,FALSE), 0)</f>
        <v>0</v>
      </c>
      <c r="BA127" s="4">
        <f>IFERROR(VLOOKUP($A127,Round50[],5,FALSE), 0)</f>
        <v>0</v>
      </c>
      <c r="BB127" s="4">
        <f>IFERROR(VLOOKUP($A127,Round51[],5,FALSE), 0)</f>
        <v>0</v>
      </c>
      <c r="BC127" s="4">
        <f>IFERROR(VLOOKUP($A127,Round52[],5,FALSE), 0)</f>
        <v>0</v>
      </c>
      <c r="BD127" s="4">
        <f>IFERROR(VLOOKUP($A127,Round53[],5,FALSE), 0)</f>
        <v>0</v>
      </c>
      <c r="BE127" s="4">
        <f>IFERROR(VLOOKUP($A127,Round54[],5,FALSE), 0)</f>
        <v>0</v>
      </c>
      <c r="BF127" s="4">
        <f>IFERROR(VLOOKUP($A127,Round55[],5,FALSE), 0)</f>
        <v>0</v>
      </c>
      <c r="BG127" s="4">
        <f>IFERROR(VLOOKUP($A127,Round56[],5,FALSE), 0)</f>
        <v>0</v>
      </c>
      <c r="BH127" s="4">
        <f>IFERROR(VLOOKUP($A127,Round57[],5,FALSE), 0)</f>
        <v>0</v>
      </c>
      <c r="BI127" s="4">
        <f>IFERROR(VLOOKUP($A127,Round58[],5,FALSE), 0)</f>
        <v>0</v>
      </c>
      <c r="BJ127" s="4">
        <f>IFERROR(VLOOKUP($A127,Round59[],5,FALSE), 0)</f>
        <v>0</v>
      </c>
      <c r="BK127" s="4">
        <f>IFERROR(VLOOKUP($A127,Round60[],5,FALSE), 0)</f>
        <v>0</v>
      </c>
    </row>
    <row r="128" spans="1:63" ht="22.5" x14ac:dyDescent="0.25">
      <c r="B128" s="5"/>
      <c r="C128" s="7">
        <f xml:space="preserve"> SUM(TotalPoints[[#This Row],[دور 1]:[دور 60]])</f>
        <v>0</v>
      </c>
      <c r="D128" s="4">
        <f>IFERROR(VLOOKUP($A128,Round01[],5,FALSE), 0)</f>
        <v>0</v>
      </c>
      <c r="E128" s="4">
        <f>IFERROR(VLOOKUP($A128,Round02[],5,FALSE), 0)</f>
        <v>0</v>
      </c>
      <c r="F128" s="4">
        <f>IFERROR(VLOOKUP($A128,Round03[],5,FALSE), 0)</f>
        <v>0</v>
      </c>
      <c r="G128" s="4">
        <f>IFERROR(VLOOKUP($A128,Round04[],5,FALSE), 0)</f>
        <v>0</v>
      </c>
      <c r="H128" s="4">
        <f>IFERROR(VLOOKUP($A128,Round05[],5,FALSE), 0)</f>
        <v>0</v>
      </c>
      <c r="I128" s="4">
        <f>IFERROR(VLOOKUP($A128,Round06[],5,FALSE), 0)</f>
        <v>0</v>
      </c>
      <c r="J128" s="4">
        <f>IFERROR(VLOOKUP($A128,Round07[],5,FALSE), 0)</f>
        <v>0</v>
      </c>
      <c r="K128" s="4">
        <f>IFERROR(VLOOKUP($A128,Round08[],5,FALSE), 0)</f>
        <v>0</v>
      </c>
      <c r="L128" s="4">
        <f>IFERROR(VLOOKUP($A128,Round09[],5,FALSE), 0)</f>
        <v>0</v>
      </c>
      <c r="M128" s="4">
        <f>IFERROR(VLOOKUP($A128,Round10[],5,FALSE), 0)</f>
        <v>0</v>
      </c>
      <c r="N128" s="4">
        <f>IFERROR(VLOOKUP($A128,Round11[],5,FALSE), 0)</f>
        <v>0</v>
      </c>
      <c r="O128" s="4">
        <f>IFERROR(VLOOKUP($A128,Round12[],5,FALSE), 0)</f>
        <v>0</v>
      </c>
      <c r="P128" s="4">
        <f>IFERROR(VLOOKUP($A128,Round13[],5,FALSE), 0)</f>
        <v>0</v>
      </c>
      <c r="Q128" s="4">
        <f>IFERROR(VLOOKUP($A128,Round14[],5,FALSE), 0)</f>
        <v>0</v>
      </c>
      <c r="R128" s="4">
        <f>IFERROR(VLOOKUP($A128,Round15[],5,FALSE), 0)</f>
        <v>0</v>
      </c>
      <c r="S128" s="4">
        <f>IFERROR(VLOOKUP($A128,Round16[],5,FALSE), 0)</f>
        <v>0</v>
      </c>
      <c r="T128" s="4">
        <f>IFERROR(VLOOKUP($A128,Round17[],5,FALSE), 0)</f>
        <v>0</v>
      </c>
      <c r="U128" s="4">
        <f>IFERROR(VLOOKUP($A128,Round18[],5,FALSE), 0)</f>
        <v>0</v>
      </c>
      <c r="V128" s="4">
        <f>IFERROR(VLOOKUP($A128,Round19[],5,FALSE), 0)</f>
        <v>0</v>
      </c>
      <c r="W128" s="4">
        <f>IFERROR(VLOOKUP($A128,Round20[],5,FALSE), 0)</f>
        <v>0</v>
      </c>
      <c r="X128" s="4">
        <f>IFERROR(VLOOKUP($A128,Round21[],5,FALSE), 0)</f>
        <v>0</v>
      </c>
      <c r="Y128" s="4">
        <f>IFERROR(VLOOKUP($A128,Round22[],5,FALSE), 0)</f>
        <v>0</v>
      </c>
      <c r="Z128" s="4">
        <f>IFERROR(VLOOKUP($A128,Round23[],5,FALSE), 0)</f>
        <v>0</v>
      </c>
      <c r="AA128" s="4">
        <f>IFERROR(VLOOKUP($A128,Round24[],5,FALSE), 0)</f>
        <v>0</v>
      </c>
      <c r="AB128" s="4">
        <f>IFERROR(VLOOKUP($A128,Round25[],5,FALSE), 0)</f>
        <v>0</v>
      </c>
      <c r="AC128" s="4">
        <f>IFERROR(VLOOKUP($A128,Round26[],5,FALSE), 0)</f>
        <v>0</v>
      </c>
      <c r="AD128" s="4">
        <f>IFERROR(VLOOKUP($A128,Round27[],5,FALSE), 0)</f>
        <v>0</v>
      </c>
      <c r="AE128" s="4">
        <f>IFERROR(VLOOKUP($A128,Round28[],5,FALSE), 0)</f>
        <v>0</v>
      </c>
      <c r="AF128" s="4">
        <f>IFERROR(VLOOKUP($A128,Round29[],5,FALSE), 0)</f>
        <v>0</v>
      </c>
      <c r="AG128" s="4">
        <f>IFERROR(VLOOKUP($A128,Round30[],5,FALSE), 0)</f>
        <v>0</v>
      </c>
      <c r="AH128" s="4">
        <f>IFERROR(VLOOKUP($A128,Round31[],5,FALSE), 0)</f>
        <v>0</v>
      </c>
      <c r="AI128" s="4">
        <f>IFERROR(VLOOKUP($A128,Round32[],5,FALSE), 0)</f>
        <v>0</v>
      </c>
      <c r="AJ128" s="4">
        <f>IFERROR(VLOOKUP($A128,Round33[],5,FALSE), 0)</f>
        <v>0</v>
      </c>
      <c r="AK128" s="4">
        <f>IFERROR(VLOOKUP($A128,Round34[],5,FALSE), 0)</f>
        <v>0</v>
      </c>
      <c r="AL128" s="4">
        <f>IFERROR(VLOOKUP($A128,Round35[],5,FALSE), 0)</f>
        <v>0</v>
      </c>
      <c r="AM128" s="4">
        <f>IFERROR(VLOOKUP($A128,Round36[],5,FALSE), 0)</f>
        <v>0</v>
      </c>
      <c r="AN128" s="4">
        <f>IFERROR(VLOOKUP($A128,Round37[],5,FALSE), 0)</f>
        <v>0</v>
      </c>
      <c r="AO128" s="4">
        <f>IFERROR(VLOOKUP($A128,Round38[],5,FALSE), 0)</f>
        <v>0</v>
      </c>
      <c r="AP128" s="4">
        <f>IFERROR(VLOOKUP($A128,Round39[],5,FALSE), 0)</f>
        <v>0</v>
      </c>
      <c r="AQ128" s="4">
        <f>IFERROR(VLOOKUP($A128,Round40[],5,FALSE), 0)</f>
        <v>0</v>
      </c>
      <c r="AR128" s="4">
        <f>IFERROR(VLOOKUP($A128,Round41[],5,FALSE), 0)</f>
        <v>0</v>
      </c>
      <c r="AS128" s="4">
        <f>IFERROR(VLOOKUP($A128,Round42[],5,FALSE), 0)</f>
        <v>0</v>
      </c>
      <c r="AT128" s="4">
        <f>IFERROR(VLOOKUP($A128,Round43[],5,FALSE), 0)</f>
        <v>0</v>
      </c>
      <c r="AU128" s="4">
        <f>IFERROR(VLOOKUP($A128,Round44[],5,FALSE), 0)</f>
        <v>0</v>
      </c>
      <c r="AV128" s="4">
        <f>IFERROR(VLOOKUP($A128,Round45[],5,FALSE), 0)</f>
        <v>0</v>
      </c>
      <c r="AW128" s="4">
        <f>IFERROR(VLOOKUP($A128,Round46[],5,FALSE), 0)</f>
        <v>0</v>
      </c>
      <c r="AX128" s="4">
        <f>IFERROR(VLOOKUP($A128,Round47[],5,FALSE), 0)</f>
        <v>0</v>
      </c>
      <c r="AY128" s="4">
        <f>IFERROR(VLOOKUP($A128,Round48[],5,FALSE), 0)</f>
        <v>0</v>
      </c>
      <c r="AZ128" s="4">
        <f>IFERROR(VLOOKUP($A128,Round49[],5,FALSE), 0)</f>
        <v>0</v>
      </c>
      <c r="BA128" s="4">
        <f>IFERROR(VLOOKUP($A128,Round50[],5,FALSE), 0)</f>
        <v>0</v>
      </c>
      <c r="BB128" s="4">
        <f>IFERROR(VLOOKUP($A128,Round51[],5,FALSE), 0)</f>
        <v>0</v>
      </c>
      <c r="BC128" s="4">
        <f>IFERROR(VLOOKUP($A128,Round52[],5,FALSE), 0)</f>
        <v>0</v>
      </c>
      <c r="BD128" s="4">
        <f>IFERROR(VLOOKUP($A128,Round53[],5,FALSE), 0)</f>
        <v>0</v>
      </c>
      <c r="BE128" s="4">
        <f>IFERROR(VLOOKUP($A128,Round54[],5,FALSE), 0)</f>
        <v>0</v>
      </c>
      <c r="BF128" s="4">
        <f>IFERROR(VLOOKUP($A128,Round55[],5,FALSE), 0)</f>
        <v>0</v>
      </c>
      <c r="BG128" s="4">
        <f>IFERROR(VLOOKUP($A128,Round56[],5,FALSE), 0)</f>
        <v>0</v>
      </c>
      <c r="BH128" s="4">
        <f>IFERROR(VLOOKUP($A128,Round57[],5,FALSE), 0)</f>
        <v>0</v>
      </c>
      <c r="BI128" s="4">
        <f>IFERROR(VLOOKUP($A128,Round58[],5,FALSE), 0)</f>
        <v>0</v>
      </c>
      <c r="BJ128" s="4">
        <f>IFERROR(VLOOKUP($A128,Round59[],5,FALSE), 0)</f>
        <v>0</v>
      </c>
      <c r="BK128" s="4">
        <f>IFERROR(VLOOKUP($A128,Round60[],5,FALSE), 0)</f>
        <v>0</v>
      </c>
    </row>
  </sheetData>
  <conditionalFormatting sqref="A1:A1048576">
    <cfRule type="duplicateValues" dxfId="161" priority="3"/>
  </conditionalFormatting>
  <conditionalFormatting sqref="A122:A128">
    <cfRule type="duplicateValues" dxfId="160" priority="2"/>
  </conditionalFormatting>
  <conditionalFormatting sqref="A126">
    <cfRule type="duplicateValues" dxfId="15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C14" sqref="C14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SUM(Round09[[#This Row],[امتیاز نتیجه]:[امتیاز پاس گل]])</f>
        <v>0</v>
      </c>
    </row>
    <row r="3" spans="1:5" ht="22.5" x14ac:dyDescent="0.25">
      <c r="E3" s="6">
        <f xml:space="preserve"> SUM(Round09[[#This Row],[امتیاز نتیجه]:[امتیاز پاس گل]])</f>
        <v>0</v>
      </c>
    </row>
    <row r="4" spans="1:5" ht="22.5" x14ac:dyDescent="0.25">
      <c r="E4" s="6">
        <f xml:space="preserve"> SUM(Round09[[#This Row],[امتیاز نتیجه]:[امتیاز پاس گل]])</f>
        <v>0</v>
      </c>
    </row>
    <row r="5" spans="1:5" ht="22.5" x14ac:dyDescent="0.25">
      <c r="E5" s="6">
        <f xml:space="preserve"> SUM(Round09[[#This Row],[امتیاز نتیجه]:[امتیاز پاس گل]])</f>
        <v>0</v>
      </c>
    </row>
    <row r="6" spans="1:5" ht="22.5" x14ac:dyDescent="0.25">
      <c r="E6" s="6">
        <f xml:space="preserve"> SUM(Round09[[#This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SUM(Round10[[#This Row],[امتیاز نتیجه]:[امتیاز پاس گل]])</f>
        <v>0</v>
      </c>
    </row>
    <row r="3" spans="1:5" ht="22.5" x14ac:dyDescent="0.25">
      <c r="E3" s="6">
        <f xml:space="preserve"> SUM(Round10[[#This Row],[امتیاز نتیجه]:[امتیاز پاس گل]])</f>
        <v>0</v>
      </c>
    </row>
    <row r="4" spans="1:5" ht="22.5" x14ac:dyDescent="0.25">
      <c r="E4" s="6">
        <f xml:space="preserve"> SUM(Round10[[#This Row],[امتیاز نتیجه]:[امتیاز پاس گل]])</f>
        <v>0</v>
      </c>
    </row>
    <row r="5" spans="1:5" ht="22.5" x14ac:dyDescent="0.25">
      <c r="E5" s="6">
        <f xml:space="preserve"> SUM(Round10[[#This Row],[امتیاز نتیجه]:[امتیاز پاس گل]])</f>
        <v>0</v>
      </c>
    </row>
    <row r="6" spans="1:5" ht="22.5" x14ac:dyDescent="0.25">
      <c r="E6" s="6">
        <f xml:space="preserve"> SUM(Round10[[#This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SUM(Round11[[#This Row],[امتیاز نتیجه]:[امتیاز پاس گل]])</f>
        <v>0</v>
      </c>
    </row>
    <row r="3" spans="1:5" ht="22.5" x14ac:dyDescent="0.25">
      <c r="E3" s="6">
        <f xml:space="preserve"> SUM(Round11[[#This Row],[امتیاز نتیجه]:[امتیاز پاس گل]])</f>
        <v>0</v>
      </c>
    </row>
    <row r="4" spans="1:5" ht="22.5" x14ac:dyDescent="0.25">
      <c r="E4" s="6">
        <f xml:space="preserve"> SUM(Round11[[#This Row],[امتیاز نتیجه]:[امتیاز پاس گل]])</f>
        <v>0</v>
      </c>
    </row>
    <row r="5" spans="1:5" ht="22.5" x14ac:dyDescent="0.25">
      <c r="E5" s="6">
        <f xml:space="preserve"> SUM(Round11[[#This Row],[امتیاز نتیجه]:[امتیاز پاس گل]])</f>
        <v>0</v>
      </c>
    </row>
    <row r="6" spans="1:5" ht="22.5" x14ac:dyDescent="0.25">
      <c r="E6" s="6">
        <f xml:space="preserve"> SUM(Round11[[#This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SUM(Round12[[#This Row],[امتیاز نتیجه]:[امتیاز پاس گل]])</f>
        <v>0</v>
      </c>
    </row>
    <row r="3" spans="1:5" ht="22.5" x14ac:dyDescent="0.25">
      <c r="E3" s="6">
        <f xml:space="preserve"> SUM(Round12[[#This Row],[امتیاز نتیجه]:[امتیاز پاس گل]])</f>
        <v>0</v>
      </c>
    </row>
    <row r="4" spans="1:5" ht="22.5" x14ac:dyDescent="0.25">
      <c r="E4" s="6">
        <f xml:space="preserve"> SUM(Round12[[#This Row],[امتیاز نتیجه]:[امتیاز پاس گل]])</f>
        <v>0</v>
      </c>
    </row>
    <row r="5" spans="1:5" ht="22.5" x14ac:dyDescent="0.25">
      <c r="E5" s="6">
        <f xml:space="preserve"> SUM(Round12[[#This Row],[امتیاز نتیجه]:[امتیاز پاس گل]])</f>
        <v>0</v>
      </c>
    </row>
    <row r="6" spans="1:5" ht="22.5" x14ac:dyDescent="0.25">
      <c r="E6" s="6">
        <f xml:space="preserve"> SUM(Round12[[#This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SUM(Round13[[#This Row],[امتیاز نتیجه]:[امتیاز پاس گل]])</f>
        <v>0</v>
      </c>
    </row>
    <row r="3" spans="1:5" ht="22.5" x14ac:dyDescent="0.25">
      <c r="E3" s="6">
        <f xml:space="preserve"> SUM(Round13[[#This Row],[امتیاز نتیجه]:[امتیاز پاس گل]])</f>
        <v>0</v>
      </c>
    </row>
    <row r="4" spans="1:5" ht="22.5" x14ac:dyDescent="0.25">
      <c r="E4" s="6">
        <f xml:space="preserve"> SUM(Round13[[#This Row],[امتیاز نتیجه]:[امتیاز پاس گل]])</f>
        <v>0</v>
      </c>
    </row>
    <row r="5" spans="1:5" ht="22.5" x14ac:dyDescent="0.25">
      <c r="E5" s="6">
        <f xml:space="preserve"> SUM(Round13[[#This Row],[امتیاز نتیجه]:[امتیاز پاس گل]])</f>
        <v>0</v>
      </c>
    </row>
    <row r="6" spans="1:5" ht="22.5" x14ac:dyDescent="0.25">
      <c r="E6" s="6">
        <f xml:space="preserve"> SUM(Round13[[#This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SUM(Round14[[#This Row],[امتیاز نتیجه]:[امتیاز پاس گل]])</f>
        <v>0</v>
      </c>
    </row>
    <row r="3" spans="1:5" ht="22.5" x14ac:dyDescent="0.25">
      <c r="E3" s="6">
        <f xml:space="preserve"> SUM(Round14[[#This Row],[امتیاز نتیجه]:[امتیاز پاس گل]])</f>
        <v>0</v>
      </c>
    </row>
    <row r="4" spans="1:5" ht="22.5" x14ac:dyDescent="0.25">
      <c r="E4" s="6">
        <f xml:space="preserve"> SUM(Round14[[#This Row],[امتیاز نتیجه]:[امتیاز پاس گل]])</f>
        <v>0</v>
      </c>
    </row>
    <row r="5" spans="1:5" ht="22.5" x14ac:dyDescent="0.25">
      <c r="E5" s="6">
        <f xml:space="preserve"> SUM(Round14[[#This Row],[امتیاز نتیجه]:[امتیاز پاس گل]])</f>
        <v>0</v>
      </c>
    </row>
    <row r="6" spans="1:5" ht="22.5" x14ac:dyDescent="0.25">
      <c r="E6" s="6">
        <f xml:space="preserve"> SUM(Round14[[#This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SUM(Round15[[#This Row],[امتیاز نتیجه]:[امتیاز پاس گل]])</f>
        <v>0</v>
      </c>
    </row>
    <row r="3" spans="1:5" ht="22.5" x14ac:dyDescent="0.25">
      <c r="E3" s="6">
        <f xml:space="preserve"> SUM(Round15[[#This Row],[امتیاز نتیجه]:[امتیاز پاس گل]])</f>
        <v>0</v>
      </c>
    </row>
    <row r="4" spans="1:5" ht="22.5" x14ac:dyDescent="0.25">
      <c r="E4" s="6">
        <f xml:space="preserve"> SUM(Round15[[#This Row],[امتیاز نتیجه]:[امتیاز پاس گل]])</f>
        <v>0</v>
      </c>
    </row>
    <row r="5" spans="1:5" ht="22.5" x14ac:dyDescent="0.25">
      <c r="E5" s="6">
        <f xml:space="preserve"> SUM(Round15[[#This Row],[امتیاز نتیجه]:[امتیاز پاس گل]])</f>
        <v>0</v>
      </c>
    </row>
    <row r="6" spans="1:5" ht="22.5" x14ac:dyDescent="0.25">
      <c r="E6" s="6">
        <f xml:space="preserve"> SUM(Round15[[#This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SUM(Round16[[#This Row],[امتیاز نتیجه]:[امتیاز پاس گل]])</f>
        <v>0</v>
      </c>
    </row>
    <row r="3" spans="1:5" ht="22.5" x14ac:dyDescent="0.25">
      <c r="E3" s="6">
        <f xml:space="preserve"> SUM(Round16[[#This Row],[امتیاز نتیجه]:[امتیاز پاس گل]])</f>
        <v>0</v>
      </c>
    </row>
    <row r="4" spans="1:5" ht="22.5" x14ac:dyDescent="0.25">
      <c r="E4" s="6">
        <f xml:space="preserve"> SUM(Round16[[#This Row],[امتیاز نتیجه]:[امتیاز پاس گل]])</f>
        <v>0</v>
      </c>
    </row>
    <row r="5" spans="1:5" ht="22.5" x14ac:dyDescent="0.25">
      <c r="E5" s="6">
        <f xml:space="preserve"> SUM(Round16[[#This Row],[امتیاز نتیجه]:[امتیاز پاس گل]])</f>
        <v>0</v>
      </c>
    </row>
    <row r="6" spans="1:5" ht="22.5" x14ac:dyDescent="0.25">
      <c r="E6" s="6">
        <f xml:space="preserve"> SUM(Round16[[#This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SUM(Round17[[#This Row],[امتیاز نتیجه]:[امتیاز پاس گل]])</f>
        <v>0</v>
      </c>
    </row>
    <row r="3" spans="1:5" ht="22.5" x14ac:dyDescent="0.25">
      <c r="E3" s="6">
        <f xml:space="preserve"> SUM(Round17[[#This Row],[امتیاز نتیجه]:[امتیاز پاس گل]])</f>
        <v>0</v>
      </c>
    </row>
    <row r="4" spans="1:5" ht="22.5" x14ac:dyDescent="0.25">
      <c r="E4" s="6">
        <f xml:space="preserve"> SUM(Round17[[#This Row],[امتیاز نتیجه]:[امتیاز پاس گل]])</f>
        <v>0</v>
      </c>
    </row>
    <row r="5" spans="1:5" ht="22.5" x14ac:dyDescent="0.25">
      <c r="E5" s="6">
        <f xml:space="preserve"> SUM(Round17[[#This Row],[امتیاز نتیجه]:[امتیاز پاس گل]])</f>
        <v>0</v>
      </c>
    </row>
    <row r="6" spans="1:5" ht="22.5" x14ac:dyDescent="0.25">
      <c r="E6" s="6">
        <f xml:space="preserve"> SUM(Round17[[#This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SUM(Round18[[#This Row],[امتیاز نتیجه]:[امتیاز پاس گل]])</f>
        <v>0</v>
      </c>
    </row>
    <row r="3" spans="1:5" ht="22.5" x14ac:dyDescent="0.25">
      <c r="E3" s="6">
        <f xml:space="preserve"> SUM(Round18[[#This Row],[امتیاز نتیجه]:[امتیاز پاس گل]])</f>
        <v>0</v>
      </c>
    </row>
    <row r="4" spans="1:5" ht="22.5" x14ac:dyDescent="0.25">
      <c r="E4" s="6">
        <f xml:space="preserve"> SUM(Round18[[#This Row],[امتیاز نتیجه]:[امتیاز پاس گل]])</f>
        <v>0</v>
      </c>
    </row>
    <row r="5" spans="1:5" ht="22.5" x14ac:dyDescent="0.25">
      <c r="E5" s="6">
        <f xml:space="preserve"> SUM(Round18[[#This Row],[امتیاز نتیجه]:[امتیاز پاس گل]])</f>
        <v>0</v>
      </c>
    </row>
    <row r="6" spans="1:5" ht="22.5" x14ac:dyDescent="0.2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 x14ac:dyDescent="0.2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 x14ac:dyDescent="0.2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 x14ac:dyDescent="0.2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 x14ac:dyDescent="0.2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 x14ac:dyDescent="0.2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 x14ac:dyDescent="0.2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 x14ac:dyDescent="0.2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 x14ac:dyDescent="0.2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 x14ac:dyDescent="0.2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 x14ac:dyDescent="0.2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 x14ac:dyDescent="0.2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 x14ac:dyDescent="0.2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 x14ac:dyDescent="0.2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 x14ac:dyDescent="0.2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 x14ac:dyDescent="0.2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 x14ac:dyDescent="0.2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 x14ac:dyDescent="0.2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 x14ac:dyDescent="0.2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 x14ac:dyDescent="0.2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 x14ac:dyDescent="0.2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 x14ac:dyDescent="0.2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 x14ac:dyDescent="0.2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 x14ac:dyDescent="0.2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 x14ac:dyDescent="0.2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 x14ac:dyDescent="0.2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 x14ac:dyDescent="0.2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 x14ac:dyDescent="0.2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 x14ac:dyDescent="0.2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 x14ac:dyDescent="0.2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 x14ac:dyDescent="0.2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 x14ac:dyDescent="0.2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 x14ac:dyDescent="0.2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 x14ac:dyDescent="0.2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 x14ac:dyDescent="0.2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 x14ac:dyDescent="0.2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 x14ac:dyDescent="0.2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 x14ac:dyDescent="0.2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 x14ac:dyDescent="0.2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 x14ac:dyDescent="0.2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 x14ac:dyDescent="0.2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 x14ac:dyDescent="0.2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 x14ac:dyDescent="0.2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 x14ac:dyDescent="0.2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 x14ac:dyDescent="0.2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 x14ac:dyDescent="0.2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 x14ac:dyDescent="0.2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 x14ac:dyDescent="0.2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 x14ac:dyDescent="0.2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 x14ac:dyDescent="0.2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 x14ac:dyDescent="0.2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 x14ac:dyDescent="0.2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 x14ac:dyDescent="0.2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 x14ac:dyDescent="0.2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 x14ac:dyDescent="0.2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 x14ac:dyDescent="0.2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 x14ac:dyDescent="0.2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 x14ac:dyDescent="0.2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 x14ac:dyDescent="0.2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 x14ac:dyDescent="0.2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 x14ac:dyDescent="0.2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 x14ac:dyDescent="0.2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 x14ac:dyDescent="0.2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 x14ac:dyDescent="0.2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 x14ac:dyDescent="0.2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 x14ac:dyDescent="0.2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 x14ac:dyDescent="0.2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 x14ac:dyDescent="0.2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 x14ac:dyDescent="0.2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 x14ac:dyDescent="0.2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 x14ac:dyDescent="0.2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 x14ac:dyDescent="0.2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 x14ac:dyDescent="0.2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 x14ac:dyDescent="0.2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 x14ac:dyDescent="0.2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 x14ac:dyDescent="0.2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 x14ac:dyDescent="0.2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 x14ac:dyDescent="0.2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 x14ac:dyDescent="0.2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 x14ac:dyDescent="0.2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 x14ac:dyDescent="0.2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 x14ac:dyDescent="0.2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 x14ac:dyDescent="0.2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 x14ac:dyDescent="0.2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 x14ac:dyDescent="0.2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 x14ac:dyDescent="0.2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 x14ac:dyDescent="0.2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 x14ac:dyDescent="0.2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 x14ac:dyDescent="0.2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 x14ac:dyDescent="0.2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 x14ac:dyDescent="0.2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 x14ac:dyDescent="0.2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 x14ac:dyDescent="0.2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 x14ac:dyDescent="0.2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158" priority="165"/>
  </conditionalFormatting>
  <conditionalFormatting sqref="A7">
    <cfRule type="duplicateValues" dxfId="157" priority="164"/>
  </conditionalFormatting>
  <conditionalFormatting sqref="A8">
    <cfRule type="duplicateValues" dxfId="156" priority="163"/>
  </conditionalFormatting>
  <conditionalFormatting sqref="A9">
    <cfRule type="duplicateValues" dxfId="155" priority="162"/>
  </conditionalFormatting>
  <conditionalFormatting sqref="A10">
    <cfRule type="duplicateValues" dxfId="154" priority="161"/>
  </conditionalFormatting>
  <conditionalFormatting sqref="A11">
    <cfRule type="duplicateValues" dxfId="153" priority="160"/>
  </conditionalFormatting>
  <conditionalFormatting sqref="A12">
    <cfRule type="duplicateValues" dxfId="152" priority="159"/>
  </conditionalFormatting>
  <conditionalFormatting sqref="A13">
    <cfRule type="duplicateValues" dxfId="151" priority="158"/>
  </conditionalFormatting>
  <conditionalFormatting sqref="A14">
    <cfRule type="duplicateValues" dxfId="150" priority="157"/>
  </conditionalFormatting>
  <conditionalFormatting sqref="A15">
    <cfRule type="duplicateValues" dxfId="149" priority="156"/>
  </conditionalFormatting>
  <conditionalFormatting sqref="A16">
    <cfRule type="duplicateValues" dxfId="148" priority="155"/>
  </conditionalFormatting>
  <conditionalFormatting sqref="A17">
    <cfRule type="duplicateValues" dxfId="147" priority="154"/>
  </conditionalFormatting>
  <conditionalFormatting sqref="A18">
    <cfRule type="duplicateValues" dxfId="146" priority="153"/>
  </conditionalFormatting>
  <conditionalFormatting sqref="A19">
    <cfRule type="duplicateValues" dxfId="145" priority="152"/>
  </conditionalFormatting>
  <conditionalFormatting sqref="A20">
    <cfRule type="duplicateValues" dxfId="144" priority="151"/>
  </conditionalFormatting>
  <conditionalFormatting sqref="A21">
    <cfRule type="duplicateValues" dxfId="143" priority="150"/>
  </conditionalFormatting>
  <conditionalFormatting sqref="A22">
    <cfRule type="duplicateValues" dxfId="142" priority="149"/>
  </conditionalFormatting>
  <conditionalFormatting sqref="A23">
    <cfRule type="duplicateValues" dxfId="141" priority="148"/>
  </conditionalFormatting>
  <conditionalFormatting sqref="A24">
    <cfRule type="duplicateValues" dxfId="140" priority="147"/>
  </conditionalFormatting>
  <conditionalFormatting sqref="A25">
    <cfRule type="duplicateValues" dxfId="139" priority="146"/>
  </conditionalFormatting>
  <conditionalFormatting sqref="A26">
    <cfRule type="duplicateValues" dxfId="138" priority="145"/>
  </conditionalFormatting>
  <conditionalFormatting sqref="A27">
    <cfRule type="duplicateValues" dxfId="137" priority="144"/>
  </conditionalFormatting>
  <conditionalFormatting sqref="A27">
    <cfRule type="duplicateValues" dxfId="136" priority="143"/>
  </conditionalFormatting>
  <conditionalFormatting sqref="A28">
    <cfRule type="duplicateValues" dxfId="135" priority="142"/>
  </conditionalFormatting>
  <conditionalFormatting sqref="A28">
    <cfRule type="duplicateValues" dxfId="134" priority="141"/>
  </conditionalFormatting>
  <conditionalFormatting sqref="A29">
    <cfRule type="duplicateValues" dxfId="133" priority="140"/>
  </conditionalFormatting>
  <conditionalFormatting sqref="A29">
    <cfRule type="duplicateValues" dxfId="132" priority="139"/>
  </conditionalFormatting>
  <conditionalFormatting sqref="A30">
    <cfRule type="duplicateValues" dxfId="131" priority="138"/>
  </conditionalFormatting>
  <conditionalFormatting sqref="A30">
    <cfRule type="duplicateValues" dxfId="130" priority="137"/>
  </conditionalFormatting>
  <conditionalFormatting sqref="A31">
    <cfRule type="duplicateValues" dxfId="129" priority="136"/>
  </conditionalFormatting>
  <conditionalFormatting sqref="A31">
    <cfRule type="duplicateValues" dxfId="128" priority="135"/>
  </conditionalFormatting>
  <conditionalFormatting sqref="A32">
    <cfRule type="duplicateValues" dxfId="127" priority="134"/>
  </conditionalFormatting>
  <conditionalFormatting sqref="A32">
    <cfRule type="duplicateValues" dxfId="126" priority="133"/>
  </conditionalFormatting>
  <conditionalFormatting sqref="A33">
    <cfRule type="duplicateValues" dxfId="125" priority="132"/>
  </conditionalFormatting>
  <conditionalFormatting sqref="A33">
    <cfRule type="duplicateValues" dxfId="124" priority="131"/>
  </conditionalFormatting>
  <conditionalFormatting sqref="A34">
    <cfRule type="duplicateValues" dxfId="123" priority="130"/>
  </conditionalFormatting>
  <conditionalFormatting sqref="A34">
    <cfRule type="duplicateValues" dxfId="122" priority="129"/>
  </conditionalFormatting>
  <conditionalFormatting sqref="A35">
    <cfRule type="duplicateValues" dxfId="121" priority="128"/>
  </conditionalFormatting>
  <conditionalFormatting sqref="A35">
    <cfRule type="duplicateValues" dxfId="120" priority="127"/>
  </conditionalFormatting>
  <conditionalFormatting sqref="A36:A46">
    <cfRule type="duplicateValues" dxfId="119" priority="126"/>
  </conditionalFormatting>
  <conditionalFormatting sqref="A36">
    <cfRule type="duplicateValues" dxfId="118" priority="125"/>
  </conditionalFormatting>
  <conditionalFormatting sqref="A37">
    <cfRule type="duplicateValues" dxfId="117" priority="124"/>
  </conditionalFormatting>
  <conditionalFormatting sqref="A38">
    <cfRule type="duplicateValues" dxfId="116" priority="123"/>
  </conditionalFormatting>
  <conditionalFormatting sqref="A38">
    <cfRule type="duplicateValues" dxfId="115" priority="122"/>
  </conditionalFormatting>
  <conditionalFormatting sqref="A39">
    <cfRule type="duplicateValues" dxfId="114" priority="121"/>
  </conditionalFormatting>
  <conditionalFormatting sqref="A39">
    <cfRule type="duplicateValues" dxfId="113" priority="120"/>
  </conditionalFormatting>
  <conditionalFormatting sqref="A40">
    <cfRule type="duplicateValues" dxfId="112" priority="119"/>
  </conditionalFormatting>
  <conditionalFormatting sqref="A40">
    <cfRule type="duplicateValues" dxfId="111" priority="118"/>
  </conditionalFormatting>
  <conditionalFormatting sqref="A41">
    <cfRule type="duplicateValues" dxfId="110" priority="117"/>
  </conditionalFormatting>
  <conditionalFormatting sqref="A41">
    <cfRule type="duplicateValues" dxfId="109" priority="116"/>
  </conditionalFormatting>
  <conditionalFormatting sqref="A42">
    <cfRule type="duplicateValues" dxfId="108" priority="115"/>
  </conditionalFormatting>
  <conditionalFormatting sqref="A42">
    <cfRule type="duplicateValues" dxfId="107" priority="114"/>
  </conditionalFormatting>
  <conditionalFormatting sqref="A43">
    <cfRule type="duplicateValues" dxfId="106" priority="113"/>
  </conditionalFormatting>
  <conditionalFormatting sqref="A43">
    <cfRule type="duplicateValues" dxfId="105" priority="112"/>
  </conditionalFormatting>
  <conditionalFormatting sqref="A44">
    <cfRule type="duplicateValues" dxfId="104" priority="111"/>
  </conditionalFormatting>
  <conditionalFormatting sqref="A44">
    <cfRule type="duplicateValues" dxfId="103" priority="110"/>
  </conditionalFormatting>
  <conditionalFormatting sqref="A45">
    <cfRule type="duplicateValues" dxfId="102" priority="109"/>
  </conditionalFormatting>
  <conditionalFormatting sqref="A45">
    <cfRule type="duplicateValues" dxfId="101" priority="108"/>
  </conditionalFormatting>
  <conditionalFormatting sqref="A46">
    <cfRule type="duplicateValues" dxfId="100" priority="107"/>
  </conditionalFormatting>
  <conditionalFormatting sqref="A46">
    <cfRule type="duplicateValues" dxfId="99" priority="106"/>
  </conditionalFormatting>
  <conditionalFormatting sqref="A47:A57">
    <cfRule type="duplicateValues" dxfId="98" priority="105"/>
  </conditionalFormatting>
  <conditionalFormatting sqref="A47">
    <cfRule type="duplicateValues" dxfId="97" priority="104"/>
  </conditionalFormatting>
  <conditionalFormatting sqref="A48">
    <cfRule type="duplicateValues" dxfId="96" priority="103"/>
  </conditionalFormatting>
  <conditionalFormatting sqref="A49">
    <cfRule type="duplicateValues" dxfId="95" priority="102"/>
  </conditionalFormatting>
  <conditionalFormatting sqref="A49">
    <cfRule type="duplicateValues" dxfId="94" priority="101"/>
  </conditionalFormatting>
  <conditionalFormatting sqref="A50">
    <cfRule type="duplicateValues" dxfId="93" priority="100"/>
  </conditionalFormatting>
  <conditionalFormatting sqref="A50">
    <cfRule type="duplicateValues" dxfId="92" priority="99"/>
  </conditionalFormatting>
  <conditionalFormatting sqref="A51">
    <cfRule type="duplicateValues" dxfId="91" priority="98"/>
  </conditionalFormatting>
  <conditionalFormatting sqref="A51">
    <cfRule type="duplicateValues" dxfId="90" priority="97"/>
  </conditionalFormatting>
  <conditionalFormatting sqref="A52">
    <cfRule type="duplicateValues" dxfId="89" priority="96"/>
  </conditionalFormatting>
  <conditionalFormatting sqref="A52">
    <cfRule type="duplicateValues" dxfId="88" priority="95"/>
  </conditionalFormatting>
  <conditionalFormatting sqref="A53">
    <cfRule type="duplicateValues" dxfId="87" priority="94"/>
  </conditionalFormatting>
  <conditionalFormatting sqref="A53">
    <cfRule type="duplicateValues" dxfId="86" priority="93"/>
  </conditionalFormatting>
  <conditionalFormatting sqref="A54">
    <cfRule type="duplicateValues" dxfId="85" priority="92"/>
  </conditionalFormatting>
  <conditionalFormatting sqref="A54">
    <cfRule type="duplicateValues" dxfId="84" priority="91"/>
  </conditionalFormatting>
  <conditionalFormatting sqref="A55">
    <cfRule type="duplicateValues" dxfId="83" priority="90"/>
  </conditionalFormatting>
  <conditionalFormatting sqref="A55">
    <cfRule type="duplicateValues" dxfId="82" priority="89"/>
  </conditionalFormatting>
  <conditionalFormatting sqref="A56">
    <cfRule type="duplicateValues" dxfId="81" priority="88"/>
  </conditionalFormatting>
  <conditionalFormatting sqref="A56">
    <cfRule type="duplicateValues" dxfId="80" priority="87"/>
  </conditionalFormatting>
  <conditionalFormatting sqref="A57">
    <cfRule type="duplicateValues" dxfId="79" priority="86"/>
  </conditionalFormatting>
  <conditionalFormatting sqref="A57">
    <cfRule type="duplicateValues" dxfId="78" priority="85"/>
  </conditionalFormatting>
  <conditionalFormatting sqref="A58:A68">
    <cfRule type="duplicateValues" dxfId="77" priority="84"/>
  </conditionalFormatting>
  <conditionalFormatting sqref="A58">
    <cfRule type="duplicateValues" dxfId="76" priority="83"/>
  </conditionalFormatting>
  <conditionalFormatting sqref="A59">
    <cfRule type="duplicateValues" dxfId="75" priority="82"/>
  </conditionalFormatting>
  <conditionalFormatting sqref="A60">
    <cfRule type="duplicateValues" dxfId="74" priority="81"/>
  </conditionalFormatting>
  <conditionalFormatting sqref="A60">
    <cfRule type="duplicateValues" dxfId="73" priority="80"/>
  </conditionalFormatting>
  <conditionalFormatting sqref="A61">
    <cfRule type="duplicateValues" dxfId="72" priority="79"/>
  </conditionalFormatting>
  <conditionalFormatting sqref="A61">
    <cfRule type="duplicateValues" dxfId="71" priority="78"/>
  </conditionalFormatting>
  <conditionalFormatting sqref="A62">
    <cfRule type="duplicateValues" dxfId="70" priority="77"/>
  </conditionalFormatting>
  <conditionalFormatting sqref="A62">
    <cfRule type="duplicateValues" dxfId="69" priority="76"/>
  </conditionalFormatting>
  <conditionalFormatting sqref="A63">
    <cfRule type="duplicateValues" dxfId="68" priority="75"/>
  </conditionalFormatting>
  <conditionalFormatting sqref="A63">
    <cfRule type="duplicateValues" dxfId="67" priority="74"/>
  </conditionalFormatting>
  <conditionalFormatting sqref="A64">
    <cfRule type="duplicateValues" dxfId="66" priority="73"/>
  </conditionalFormatting>
  <conditionalFormatting sqref="A64">
    <cfRule type="duplicateValues" dxfId="65" priority="72"/>
  </conditionalFormatting>
  <conditionalFormatting sqref="A65">
    <cfRule type="duplicateValues" dxfId="64" priority="71"/>
  </conditionalFormatting>
  <conditionalFormatting sqref="A65">
    <cfRule type="duplicateValues" dxfId="63" priority="70"/>
  </conditionalFormatting>
  <conditionalFormatting sqref="A66">
    <cfRule type="duplicateValues" dxfId="62" priority="69"/>
  </conditionalFormatting>
  <conditionalFormatting sqref="A66">
    <cfRule type="duplicateValues" dxfId="61" priority="68"/>
  </conditionalFormatting>
  <conditionalFormatting sqref="A67">
    <cfRule type="duplicateValues" dxfId="60" priority="67"/>
  </conditionalFormatting>
  <conditionalFormatting sqref="A67">
    <cfRule type="duplicateValues" dxfId="59" priority="66"/>
  </conditionalFormatting>
  <conditionalFormatting sqref="A68">
    <cfRule type="duplicateValues" dxfId="58" priority="65"/>
  </conditionalFormatting>
  <conditionalFormatting sqref="A68">
    <cfRule type="duplicateValues" dxfId="57" priority="64"/>
  </conditionalFormatting>
  <conditionalFormatting sqref="A69:A79">
    <cfRule type="duplicateValues" dxfId="56" priority="63"/>
  </conditionalFormatting>
  <conditionalFormatting sqref="A69">
    <cfRule type="duplicateValues" dxfId="55" priority="62"/>
  </conditionalFormatting>
  <conditionalFormatting sqref="A70">
    <cfRule type="duplicateValues" dxfId="54" priority="61"/>
  </conditionalFormatting>
  <conditionalFormatting sqref="A71">
    <cfRule type="duplicateValues" dxfId="53" priority="60"/>
  </conditionalFormatting>
  <conditionalFormatting sqref="A71">
    <cfRule type="duplicateValues" dxfId="52" priority="59"/>
  </conditionalFormatting>
  <conditionalFormatting sqref="A72">
    <cfRule type="duplicateValues" dxfId="51" priority="58"/>
  </conditionalFormatting>
  <conditionalFormatting sqref="A72">
    <cfRule type="duplicateValues" dxfId="50" priority="57"/>
  </conditionalFormatting>
  <conditionalFormatting sqref="A73">
    <cfRule type="duplicateValues" dxfId="49" priority="56"/>
  </conditionalFormatting>
  <conditionalFormatting sqref="A73">
    <cfRule type="duplicateValues" dxfId="48" priority="55"/>
  </conditionalFormatting>
  <conditionalFormatting sqref="A74">
    <cfRule type="duplicateValues" dxfId="47" priority="54"/>
  </conditionalFormatting>
  <conditionalFormatting sqref="A74">
    <cfRule type="duplicateValues" dxfId="46" priority="53"/>
  </conditionalFormatting>
  <conditionalFormatting sqref="A75">
    <cfRule type="duplicateValues" dxfId="45" priority="52"/>
  </conditionalFormatting>
  <conditionalFormatting sqref="A75">
    <cfRule type="duplicateValues" dxfId="44" priority="51"/>
  </conditionalFormatting>
  <conditionalFormatting sqref="A76">
    <cfRule type="duplicateValues" dxfId="43" priority="50"/>
  </conditionalFormatting>
  <conditionalFormatting sqref="A76">
    <cfRule type="duplicateValues" dxfId="42" priority="49"/>
  </conditionalFormatting>
  <conditionalFormatting sqref="A77">
    <cfRule type="duplicateValues" dxfId="41" priority="48"/>
  </conditionalFormatting>
  <conditionalFormatting sqref="A77">
    <cfRule type="duplicateValues" dxfId="40" priority="47"/>
  </conditionalFormatting>
  <conditionalFormatting sqref="A78">
    <cfRule type="duplicateValues" dxfId="39" priority="46"/>
  </conditionalFormatting>
  <conditionalFormatting sqref="A78">
    <cfRule type="duplicateValues" dxfId="38" priority="45"/>
  </conditionalFormatting>
  <conditionalFormatting sqref="A79">
    <cfRule type="duplicateValues" dxfId="37" priority="44"/>
  </conditionalFormatting>
  <conditionalFormatting sqref="A79">
    <cfRule type="duplicateValues" dxfId="36" priority="43"/>
  </conditionalFormatting>
  <conditionalFormatting sqref="A80:A90">
    <cfRule type="duplicateValues" dxfId="35" priority="42"/>
  </conditionalFormatting>
  <conditionalFormatting sqref="A80">
    <cfRule type="duplicateValues" dxfId="34" priority="41"/>
  </conditionalFormatting>
  <conditionalFormatting sqref="A81">
    <cfRule type="duplicateValues" dxfId="33" priority="40"/>
  </conditionalFormatting>
  <conditionalFormatting sqref="A82">
    <cfRule type="duplicateValues" dxfId="32" priority="39"/>
  </conditionalFormatting>
  <conditionalFormatting sqref="A82">
    <cfRule type="duplicateValues" dxfId="31" priority="38"/>
  </conditionalFormatting>
  <conditionalFormatting sqref="A83">
    <cfRule type="duplicateValues" dxfId="30" priority="37"/>
  </conditionalFormatting>
  <conditionalFormatting sqref="A83">
    <cfRule type="duplicateValues" dxfId="29" priority="36"/>
  </conditionalFormatting>
  <conditionalFormatting sqref="A84">
    <cfRule type="duplicateValues" dxfId="28" priority="35"/>
  </conditionalFormatting>
  <conditionalFormatting sqref="A84">
    <cfRule type="duplicateValues" dxfId="27" priority="34"/>
  </conditionalFormatting>
  <conditionalFormatting sqref="A85">
    <cfRule type="duplicateValues" dxfId="26" priority="33"/>
  </conditionalFormatting>
  <conditionalFormatting sqref="A85">
    <cfRule type="duplicateValues" dxfId="25" priority="32"/>
  </conditionalFormatting>
  <conditionalFormatting sqref="A86">
    <cfRule type="duplicateValues" dxfId="24" priority="31"/>
  </conditionalFormatting>
  <conditionalFormatting sqref="A86">
    <cfRule type="duplicateValues" dxfId="23" priority="30"/>
  </conditionalFormatting>
  <conditionalFormatting sqref="A87">
    <cfRule type="duplicateValues" dxfId="22" priority="29"/>
  </conditionalFormatting>
  <conditionalFormatting sqref="A87">
    <cfRule type="duplicateValues" dxfId="21" priority="28"/>
  </conditionalFormatting>
  <conditionalFormatting sqref="A88">
    <cfRule type="duplicateValues" dxfId="20" priority="27"/>
  </conditionalFormatting>
  <conditionalFormatting sqref="A88">
    <cfRule type="duplicateValues" dxfId="19" priority="26"/>
  </conditionalFormatting>
  <conditionalFormatting sqref="A89">
    <cfRule type="duplicateValues" dxfId="18" priority="25"/>
  </conditionalFormatting>
  <conditionalFormatting sqref="A89">
    <cfRule type="duplicateValues" dxfId="17" priority="24"/>
  </conditionalFormatting>
  <conditionalFormatting sqref="A90">
    <cfRule type="duplicateValues" dxfId="16" priority="23"/>
  </conditionalFormatting>
  <conditionalFormatting sqref="A90">
    <cfRule type="duplicateValues" dxfId="15" priority="22"/>
  </conditionalFormatting>
  <conditionalFormatting sqref="A91">
    <cfRule type="duplicateValues" dxfId="14" priority="20"/>
  </conditionalFormatting>
  <conditionalFormatting sqref="A92">
    <cfRule type="duplicateValues" dxfId="13" priority="19"/>
  </conditionalFormatting>
  <conditionalFormatting sqref="A93">
    <cfRule type="duplicateValues" dxfId="12" priority="18"/>
  </conditionalFormatting>
  <conditionalFormatting sqref="A93">
    <cfRule type="duplicateValues" dxfId="11" priority="17"/>
  </conditionalFormatting>
  <conditionalFormatting sqref="A94">
    <cfRule type="duplicateValues" dxfId="10" priority="16"/>
  </conditionalFormatting>
  <conditionalFormatting sqref="A94">
    <cfRule type="duplicateValues" dxfId="9" priority="15"/>
  </conditionalFormatting>
  <conditionalFormatting sqref="A91:A94">
    <cfRule type="duplicateValues" dxfId="8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SUM(Round19[[#This Row],[امتیاز نتیجه]:[امتیاز پاس گل]])</f>
        <v>0</v>
      </c>
    </row>
    <row r="3" spans="1:5" ht="22.5" x14ac:dyDescent="0.25">
      <c r="E3" s="6">
        <f xml:space="preserve"> SUM(Round19[[#This Row],[امتیاز نتیجه]:[امتیاز پاس گل]])</f>
        <v>0</v>
      </c>
    </row>
    <row r="4" spans="1:5" ht="22.5" x14ac:dyDescent="0.25">
      <c r="E4" s="6">
        <f xml:space="preserve"> SUM(Round19[[#This Row],[امتیاز نتیجه]:[امتیاز پاس گل]])</f>
        <v>0</v>
      </c>
    </row>
    <row r="5" spans="1:5" ht="22.5" x14ac:dyDescent="0.25">
      <c r="E5" s="6">
        <f xml:space="preserve"> SUM(Round19[[#This Row],[امتیاز نتیجه]:[امتیاز پاس گل]])</f>
        <v>0</v>
      </c>
    </row>
    <row r="6" spans="1:5" ht="22.5" x14ac:dyDescent="0.2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SUM(Round20[[#This Row],[امتیاز نتیجه]:[امتیاز پاس گل]])</f>
        <v>0</v>
      </c>
    </row>
    <row r="3" spans="1:5" ht="22.5" x14ac:dyDescent="0.25">
      <c r="E3" s="6">
        <f xml:space="preserve"> SUM(Round20[[#This Row],[امتیاز نتیجه]:[امتیاز پاس گل]])</f>
        <v>0</v>
      </c>
    </row>
    <row r="4" spans="1:5" ht="22.5" x14ac:dyDescent="0.25">
      <c r="E4" s="6">
        <f xml:space="preserve"> SUM(Round20[[#This Row],[امتیاز نتیجه]:[امتیاز پاس گل]])</f>
        <v>0</v>
      </c>
    </row>
    <row r="5" spans="1:5" ht="22.5" x14ac:dyDescent="0.25">
      <c r="E5" s="6">
        <f xml:space="preserve"> SUM(Round20[[#This Row],[امتیاز نتیجه]:[امتیاز پاس گل]])</f>
        <v>0</v>
      </c>
    </row>
    <row r="6" spans="1:5" ht="22.5" x14ac:dyDescent="0.2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SUM(Round21[[#This Row],[امتیاز نتیجه]:[امتیاز پاس گل]])</f>
        <v>0</v>
      </c>
    </row>
    <row r="3" spans="1:5" ht="22.5" x14ac:dyDescent="0.25">
      <c r="E3" s="6">
        <f xml:space="preserve"> SUM(Round21[[#This Row],[امتیاز نتیجه]:[امتیاز پاس گل]])</f>
        <v>0</v>
      </c>
    </row>
    <row r="4" spans="1:5" ht="22.5" x14ac:dyDescent="0.25">
      <c r="E4" s="6">
        <f xml:space="preserve"> SUM(Round21[[#This Row],[امتیاز نتیجه]:[امتیاز پاس گل]])</f>
        <v>0</v>
      </c>
    </row>
    <row r="5" spans="1:5" ht="22.5" x14ac:dyDescent="0.25">
      <c r="E5" s="6">
        <f xml:space="preserve"> SUM(Round21[[#This Row],[امتیاز نتیجه]:[امتیاز پاس گل]])</f>
        <v>0</v>
      </c>
    </row>
    <row r="6" spans="1:5" ht="22.5" x14ac:dyDescent="0.2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SUM(Round22[[#This Row],[امتیاز نتیجه]:[امتیاز پاس گل]])</f>
        <v>0</v>
      </c>
    </row>
    <row r="3" spans="1:5" ht="22.5" x14ac:dyDescent="0.25">
      <c r="E3" s="6">
        <f xml:space="preserve"> SUM(Round22[[#This Row],[امتیاز نتیجه]:[امتیاز پاس گل]])</f>
        <v>0</v>
      </c>
    </row>
    <row r="4" spans="1:5" ht="22.5" x14ac:dyDescent="0.25">
      <c r="E4" s="6">
        <f xml:space="preserve"> SUM(Round22[[#This Row],[امتیاز نتیجه]:[امتیاز پاس گل]])</f>
        <v>0</v>
      </c>
    </row>
    <row r="5" spans="1:5" ht="22.5" x14ac:dyDescent="0.25">
      <c r="E5" s="6">
        <f xml:space="preserve"> SUM(Round22[[#This Row],[امتیاز نتیجه]:[امتیاز پاس گل]])</f>
        <v>0</v>
      </c>
    </row>
    <row r="6" spans="1:5" ht="22.5" x14ac:dyDescent="0.2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SUM(Round23[[#This Row],[امتیاز نتیجه]:[امتیاز پاس گل]])</f>
        <v>0</v>
      </c>
    </row>
    <row r="3" spans="1:5" ht="22.5" x14ac:dyDescent="0.25">
      <c r="E3" s="6">
        <f xml:space="preserve"> SUM(Round23[[#This Row],[امتیاز نتیجه]:[امتیاز پاس گل]])</f>
        <v>0</v>
      </c>
    </row>
    <row r="4" spans="1:5" ht="22.5" x14ac:dyDescent="0.25">
      <c r="E4" s="6">
        <f xml:space="preserve"> SUM(Round23[[#This Row],[امتیاز نتیجه]:[امتیاز پاس گل]])</f>
        <v>0</v>
      </c>
    </row>
    <row r="5" spans="1:5" ht="22.5" x14ac:dyDescent="0.25">
      <c r="E5" s="6">
        <f xml:space="preserve"> SUM(Round23[[#This Row],[امتیاز نتیجه]:[امتیاز پاس گل]])</f>
        <v>0</v>
      </c>
    </row>
    <row r="6" spans="1:5" ht="22.5" x14ac:dyDescent="0.2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SUM(Round24[[#This Row],[امتیاز نتیجه]:[امتیاز پاس گل]])</f>
        <v>0</v>
      </c>
    </row>
    <row r="3" spans="1:5" ht="22.5" x14ac:dyDescent="0.25">
      <c r="E3" s="6">
        <f xml:space="preserve"> SUM(Round24[[#This Row],[امتیاز نتیجه]:[امتیاز پاس گل]])</f>
        <v>0</v>
      </c>
    </row>
    <row r="4" spans="1:5" ht="22.5" x14ac:dyDescent="0.25">
      <c r="E4" s="6">
        <f xml:space="preserve"> SUM(Round24[[#This Row],[امتیاز نتیجه]:[امتیاز پاس گل]])</f>
        <v>0</v>
      </c>
    </row>
    <row r="5" spans="1:5" ht="22.5" x14ac:dyDescent="0.25">
      <c r="E5" s="6">
        <f xml:space="preserve"> SUM(Round24[[#This Row],[امتیاز نتیجه]:[امتیاز پاس گل]])</f>
        <v>0</v>
      </c>
    </row>
    <row r="6" spans="1:5" ht="22.5" x14ac:dyDescent="0.2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SUM(Round25[[#This Row],[امتیاز نتیجه]:[امتیاز پاس گل]])</f>
        <v>0</v>
      </c>
    </row>
    <row r="3" spans="1:5" ht="22.5" x14ac:dyDescent="0.25">
      <c r="E3" s="6">
        <f xml:space="preserve"> SUM(Round25[[#This Row],[امتیاز نتیجه]:[امتیاز پاس گل]])</f>
        <v>0</v>
      </c>
    </row>
    <row r="4" spans="1:5" ht="22.5" x14ac:dyDescent="0.25">
      <c r="E4" s="6">
        <f xml:space="preserve"> SUM(Round25[[#This Row],[امتیاز نتیجه]:[امتیاز پاس گل]])</f>
        <v>0</v>
      </c>
    </row>
    <row r="5" spans="1:5" ht="22.5" x14ac:dyDescent="0.25">
      <c r="E5" s="6">
        <f xml:space="preserve"> SUM(Round25[[#This Row],[امتیاز نتیجه]:[امتیاز پاس گل]])</f>
        <v>0</v>
      </c>
    </row>
    <row r="6" spans="1:5" ht="22.5" x14ac:dyDescent="0.2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SUM(Round26[[#This Row],[امتیاز نتیجه]:[امتیاز پاس گل]])</f>
        <v>0</v>
      </c>
    </row>
    <row r="3" spans="1:5" ht="22.5" x14ac:dyDescent="0.25">
      <c r="E3" s="6">
        <f xml:space="preserve"> SUM(Round26[[#This Row],[امتیاز نتیجه]:[امتیاز پاس گل]])</f>
        <v>0</v>
      </c>
    </row>
    <row r="4" spans="1:5" ht="22.5" x14ac:dyDescent="0.25">
      <c r="E4" s="6">
        <f xml:space="preserve"> SUM(Round26[[#This Row],[امتیاز نتیجه]:[امتیاز پاس گل]])</f>
        <v>0</v>
      </c>
    </row>
    <row r="5" spans="1:5" ht="22.5" x14ac:dyDescent="0.25">
      <c r="E5" s="6">
        <f xml:space="preserve"> SUM(Round26[[#This Row],[امتیاز نتیجه]:[امتیاز پاس گل]])</f>
        <v>0</v>
      </c>
    </row>
    <row r="6" spans="1:5" ht="22.5" x14ac:dyDescent="0.2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SUM(Round27[[#This Row],[امتیاز نتیجه]:[امتیاز پاس گل]])</f>
        <v>0</v>
      </c>
    </row>
    <row r="3" spans="1:5" ht="22.5" x14ac:dyDescent="0.25">
      <c r="E3" s="6">
        <f xml:space="preserve"> SUM(Round27[[#This Row],[امتیاز نتیجه]:[امتیاز پاس گل]])</f>
        <v>0</v>
      </c>
    </row>
    <row r="4" spans="1:5" ht="22.5" x14ac:dyDescent="0.25">
      <c r="E4" s="6">
        <f xml:space="preserve"> SUM(Round27[[#This Row],[امتیاز نتیجه]:[امتیاز پاس گل]])</f>
        <v>0</v>
      </c>
    </row>
    <row r="5" spans="1:5" ht="22.5" x14ac:dyDescent="0.25">
      <c r="E5" s="6">
        <f xml:space="preserve"> SUM(Round27[[#This Row],[امتیاز نتیجه]:[امتیاز پاس گل]])</f>
        <v>0</v>
      </c>
    </row>
    <row r="6" spans="1:5" ht="22.5" x14ac:dyDescent="0.2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SUM(Round28[[#This Row],[امتیاز نتیجه]:[امتیاز پاس گل]])</f>
        <v>0</v>
      </c>
    </row>
    <row r="3" spans="1:5" ht="22.5" x14ac:dyDescent="0.25">
      <c r="E3" s="6">
        <f xml:space="preserve"> SUM(Round28[[#This Row],[امتیاز نتیجه]:[امتیاز پاس گل]])</f>
        <v>0</v>
      </c>
    </row>
    <row r="4" spans="1:5" ht="22.5" x14ac:dyDescent="0.25">
      <c r="E4" s="6">
        <f xml:space="preserve"> SUM(Round28[[#This Row],[امتیاز نتیجه]:[امتیاز پاس گل]])</f>
        <v>0</v>
      </c>
    </row>
    <row r="5" spans="1:5" ht="22.5" x14ac:dyDescent="0.25">
      <c r="E5" s="6">
        <f xml:space="preserve"> SUM(Round28[[#This Row],[امتیاز نتیجه]:[امتیاز پاس گل]])</f>
        <v>0</v>
      </c>
    </row>
    <row r="6" spans="1:5" ht="22.5" x14ac:dyDescent="0.2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 x14ac:dyDescent="0.2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 x14ac:dyDescent="0.2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 x14ac:dyDescent="0.2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 x14ac:dyDescent="0.2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 x14ac:dyDescent="0.2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 x14ac:dyDescent="0.2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 x14ac:dyDescent="0.2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 x14ac:dyDescent="0.2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 x14ac:dyDescent="0.2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 x14ac:dyDescent="0.2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 x14ac:dyDescent="0.2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 x14ac:dyDescent="0.2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 x14ac:dyDescent="0.2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 x14ac:dyDescent="0.2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 x14ac:dyDescent="0.2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 x14ac:dyDescent="0.2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 x14ac:dyDescent="0.2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 x14ac:dyDescent="0.2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 x14ac:dyDescent="0.2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 x14ac:dyDescent="0.2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 x14ac:dyDescent="0.2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 x14ac:dyDescent="0.2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 x14ac:dyDescent="0.2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 x14ac:dyDescent="0.2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 x14ac:dyDescent="0.2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 x14ac:dyDescent="0.2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 x14ac:dyDescent="0.2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 x14ac:dyDescent="0.2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 x14ac:dyDescent="0.2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 x14ac:dyDescent="0.2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 x14ac:dyDescent="0.2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 x14ac:dyDescent="0.2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 x14ac:dyDescent="0.2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 x14ac:dyDescent="0.2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 x14ac:dyDescent="0.2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 x14ac:dyDescent="0.2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 x14ac:dyDescent="0.2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 x14ac:dyDescent="0.2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 x14ac:dyDescent="0.2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 x14ac:dyDescent="0.2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 x14ac:dyDescent="0.2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 x14ac:dyDescent="0.2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 x14ac:dyDescent="0.2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 x14ac:dyDescent="0.2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 x14ac:dyDescent="0.2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 x14ac:dyDescent="0.2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 x14ac:dyDescent="0.2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 x14ac:dyDescent="0.2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 x14ac:dyDescent="0.2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 x14ac:dyDescent="0.2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 x14ac:dyDescent="0.2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 x14ac:dyDescent="0.2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 x14ac:dyDescent="0.2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 x14ac:dyDescent="0.2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 x14ac:dyDescent="0.2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 x14ac:dyDescent="0.2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 x14ac:dyDescent="0.2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 x14ac:dyDescent="0.2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 x14ac:dyDescent="0.2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 x14ac:dyDescent="0.2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 x14ac:dyDescent="0.2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 x14ac:dyDescent="0.2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 x14ac:dyDescent="0.2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 x14ac:dyDescent="0.2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 x14ac:dyDescent="0.2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 x14ac:dyDescent="0.2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 x14ac:dyDescent="0.2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 x14ac:dyDescent="0.2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 x14ac:dyDescent="0.2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 x14ac:dyDescent="0.2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 x14ac:dyDescent="0.2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 x14ac:dyDescent="0.2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 x14ac:dyDescent="0.2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 x14ac:dyDescent="0.2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 x14ac:dyDescent="0.2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 x14ac:dyDescent="0.2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 x14ac:dyDescent="0.2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 x14ac:dyDescent="0.2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 x14ac:dyDescent="0.2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 x14ac:dyDescent="0.2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 x14ac:dyDescent="0.2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7" priority="170"/>
    <cfRule type="duplicateValues" dxfId="6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SUM(Round29[[#This Row],[امتیاز نتیجه]:[امتیاز پاس گل]])</f>
        <v>0</v>
      </c>
    </row>
    <row r="3" spans="1:5" ht="22.5" x14ac:dyDescent="0.25">
      <c r="E3" s="6">
        <f xml:space="preserve"> SUM(Round29[[#This Row],[امتیاز نتیجه]:[امتیاز پاس گل]])</f>
        <v>0</v>
      </c>
    </row>
    <row r="4" spans="1:5" ht="22.5" x14ac:dyDescent="0.25">
      <c r="E4" s="6">
        <f xml:space="preserve"> SUM(Round29[[#This Row],[امتیاز نتیجه]:[امتیاز پاس گل]])</f>
        <v>0</v>
      </c>
    </row>
    <row r="5" spans="1:5" ht="22.5" x14ac:dyDescent="0.25">
      <c r="E5" s="6">
        <f xml:space="preserve"> SUM(Round29[[#This Row],[امتیاز نتیجه]:[امتیاز پاس گل]])</f>
        <v>0</v>
      </c>
    </row>
    <row r="6" spans="1:5" ht="22.5" x14ac:dyDescent="0.2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SUM(Round30[[#This Row],[امتیاز نتیجه]:[امتیاز پاس گل]])</f>
        <v>0</v>
      </c>
    </row>
    <row r="3" spans="1:5" ht="22.5" x14ac:dyDescent="0.25">
      <c r="E3" s="6">
        <f xml:space="preserve"> SUM(Round30[[#This Row],[امتیاز نتیجه]:[امتیاز پاس گل]])</f>
        <v>0</v>
      </c>
    </row>
    <row r="4" spans="1:5" ht="22.5" x14ac:dyDescent="0.25">
      <c r="E4" s="6">
        <f xml:space="preserve"> SUM(Round30[[#This Row],[امتیاز نتیجه]:[امتیاز پاس گل]])</f>
        <v>0</v>
      </c>
    </row>
    <row r="5" spans="1:5" ht="22.5" x14ac:dyDescent="0.25">
      <c r="E5" s="6">
        <f xml:space="preserve"> SUM(Round30[[#This Row],[امتیاز نتیجه]:[امتیاز پاس گل]])</f>
        <v>0</v>
      </c>
    </row>
    <row r="6" spans="1:5" ht="22.5" x14ac:dyDescent="0.2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SUM(Round31[[#This Row],[امتیاز نتیجه]:[امتیاز پاس گل]])</f>
        <v>0</v>
      </c>
    </row>
    <row r="3" spans="1:5" ht="22.5" x14ac:dyDescent="0.25">
      <c r="E3" s="6">
        <f xml:space="preserve"> SUM(Round31[[#This Row],[امتیاز نتیجه]:[امتیاز پاس گل]])</f>
        <v>0</v>
      </c>
    </row>
    <row r="4" spans="1:5" ht="22.5" x14ac:dyDescent="0.25">
      <c r="E4" s="6">
        <f xml:space="preserve"> SUM(Round31[[#This Row],[امتیاز نتیجه]:[امتیاز پاس گل]])</f>
        <v>0</v>
      </c>
    </row>
    <row r="5" spans="1:5" ht="22.5" x14ac:dyDescent="0.25">
      <c r="E5" s="6">
        <f xml:space="preserve"> SUM(Round31[[#This Row],[امتیاز نتیجه]:[امتیاز پاس گل]])</f>
        <v>0</v>
      </c>
    </row>
    <row r="6" spans="1:5" ht="22.5" x14ac:dyDescent="0.2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SUM(Round32[[#This Row],[امتیاز نتیجه]:[امتیاز پاس گل]])</f>
        <v>0</v>
      </c>
    </row>
    <row r="3" spans="1:5" ht="22.5" x14ac:dyDescent="0.25">
      <c r="E3" s="6">
        <f xml:space="preserve"> SUM(Round32[[#This Row],[امتیاز نتیجه]:[امتیاز پاس گل]])</f>
        <v>0</v>
      </c>
    </row>
    <row r="4" spans="1:5" ht="22.5" x14ac:dyDescent="0.25">
      <c r="E4" s="6">
        <f xml:space="preserve"> SUM(Round32[[#This Row],[امتیاز نتیجه]:[امتیاز پاس گل]])</f>
        <v>0</v>
      </c>
    </row>
    <row r="5" spans="1:5" ht="22.5" x14ac:dyDescent="0.25">
      <c r="E5" s="6">
        <f xml:space="preserve"> SUM(Round32[[#This Row],[امتیاز نتیجه]:[امتیاز پاس گل]])</f>
        <v>0</v>
      </c>
    </row>
    <row r="6" spans="1:5" ht="22.5" x14ac:dyDescent="0.2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SUM(Round33[[#This Row],[امتیاز نتیجه]:[امتیاز پاس گل]])</f>
        <v>0</v>
      </c>
    </row>
    <row r="3" spans="1:5" ht="22.5" x14ac:dyDescent="0.25">
      <c r="E3" s="6">
        <f xml:space="preserve"> SUM(Round33[[#This Row],[امتیاز نتیجه]:[امتیاز پاس گل]])</f>
        <v>0</v>
      </c>
    </row>
    <row r="4" spans="1:5" ht="22.5" x14ac:dyDescent="0.25">
      <c r="E4" s="6">
        <f xml:space="preserve"> SUM(Round33[[#This Row],[امتیاز نتیجه]:[امتیاز پاس گل]])</f>
        <v>0</v>
      </c>
    </row>
    <row r="5" spans="1:5" ht="22.5" x14ac:dyDescent="0.25">
      <c r="E5" s="6">
        <f xml:space="preserve"> SUM(Round33[[#This Row],[امتیاز نتیجه]:[امتیاز پاس گل]])</f>
        <v>0</v>
      </c>
    </row>
    <row r="6" spans="1:5" ht="22.5" x14ac:dyDescent="0.2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SUM(Round34[[#This Row],[امتیاز نتیجه]:[امتیاز پاس گل]])</f>
        <v>0</v>
      </c>
    </row>
    <row r="3" spans="1:5" ht="22.5" x14ac:dyDescent="0.25">
      <c r="E3" s="6">
        <f xml:space="preserve"> SUM(Round34[[#This Row],[امتیاز نتیجه]:[امتیاز پاس گل]])</f>
        <v>0</v>
      </c>
    </row>
    <row r="4" spans="1:5" ht="22.5" x14ac:dyDescent="0.25">
      <c r="E4" s="6">
        <f xml:space="preserve"> SUM(Round34[[#This Row],[امتیاز نتیجه]:[امتیاز پاس گل]])</f>
        <v>0</v>
      </c>
    </row>
    <row r="5" spans="1:5" ht="22.5" x14ac:dyDescent="0.25">
      <c r="E5" s="6">
        <f xml:space="preserve"> SUM(Round34[[#This Row],[امتیاز نتیجه]:[امتیاز پاس گل]])</f>
        <v>0</v>
      </c>
    </row>
    <row r="6" spans="1:5" ht="22.5" x14ac:dyDescent="0.2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SUM(Round35[[#This Row],[امتیاز نتیجه]:[امتیاز پاس گل]])</f>
        <v>0</v>
      </c>
    </row>
    <row r="3" spans="1:5" ht="22.5" x14ac:dyDescent="0.25">
      <c r="E3" s="6">
        <f xml:space="preserve"> SUM(Round35[[#This Row],[امتیاز نتیجه]:[امتیاز پاس گل]])</f>
        <v>0</v>
      </c>
    </row>
    <row r="4" spans="1:5" ht="22.5" x14ac:dyDescent="0.25">
      <c r="E4" s="6">
        <f xml:space="preserve"> SUM(Round35[[#This Row],[امتیاز نتیجه]:[امتیاز پاس گل]])</f>
        <v>0</v>
      </c>
    </row>
    <row r="5" spans="1:5" ht="22.5" x14ac:dyDescent="0.25">
      <c r="E5" s="6">
        <f xml:space="preserve"> SUM(Round35[[#This Row],[امتیاز نتیجه]:[امتیاز پاس گل]])</f>
        <v>0</v>
      </c>
    </row>
    <row r="6" spans="1:5" ht="22.5" x14ac:dyDescent="0.2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SUM(Round36[[#This Row],[امتیاز نتیجه]:[امتیاز پاس گل]])</f>
        <v>0</v>
      </c>
    </row>
    <row r="3" spans="1:5" ht="22.5" x14ac:dyDescent="0.25">
      <c r="E3" s="6">
        <f xml:space="preserve"> SUM(Round36[[#This Row],[امتیاز نتیجه]:[امتیاز پاس گل]])</f>
        <v>0</v>
      </c>
    </row>
    <row r="4" spans="1:5" ht="22.5" x14ac:dyDescent="0.25">
      <c r="E4" s="6">
        <f xml:space="preserve"> SUM(Round36[[#This Row],[امتیاز نتیجه]:[امتیاز پاس گل]])</f>
        <v>0</v>
      </c>
    </row>
    <row r="5" spans="1:5" ht="22.5" x14ac:dyDescent="0.25">
      <c r="E5" s="6">
        <f xml:space="preserve"> SUM(Round36[[#This Row],[امتیاز نتیجه]:[امتیاز پاس گل]])</f>
        <v>0</v>
      </c>
    </row>
    <row r="6" spans="1:5" ht="22.5" x14ac:dyDescent="0.2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SUM(Round37[[#This Row],[امتیاز نتیجه]:[امتیاز پاس گل]])</f>
        <v>0</v>
      </c>
    </row>
    <row r="3" spans="1:5" ht="22.5" x14ac:dyDescent="0.25">
      <c r="E3" s="6">
        <f xml:space="preserve"> SUM(Round37[[#This Row],[امتیاز نتیجه]:[امتیاز پاس گل]])</f>
        <v>0</v>
      </c>
    </row>
    <row r="4" spans="1:5" ht="22.5" x14ac:dyDescent="0.25">
      <c r="E4" s="6">
        <f xml:space="preserve"> SUM(Round37[[#This Row],[امتیاز نتیجه]:[امتیاز پاس گل]])</f>
        <v>0</v>
      </c>
    </row>
    <row r="5" spans="1:5" ht="22.5" x14ac:dyDescent="0.25">
      <c r="E5" s="6">
        <f xml:space="preserve"> SUM(Round37[[#This Row],[امتیاز نتیجه]:[امتیاز پاس گل]])</f>
        <v>0</v>
      </c>
    </row>
    <row r="6" spans="1:5" ht="22.5" x14ac:dyDescent="0.2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SUM(Round38[[#This Row],[امتیاز نتیجه]:[امتیاز پاس گل]])</f>
        <v>0</v>
      </c>
    </row>
    <row r="3" spans="1:5" ht="22.5" x14ac:dyDescent="0.25">
      <c r="E3" s="6">
        <f xml:space="preserve"> SUM(Round38[[#This Row],[امتیاز نتیجه]:[امتیاز پاس گل]])</f>
        <v>0</v>
      </c>
    </row>
    <row r="4" spans="1:5" ht="22.5" x14ac:dyDescent="0.25">
      <c r="E4" s="6">
        <f xml:space="preserve"> SUM(Round38[[#This Row],[امتیاز نتیجه]:[امتیاز پاس گل]])</f>
        <v>0</v>
      </c>
    </row>
    <row r="5" spans="1:5" ht="22.5" x14ac:dyDescent="0.25">
      <c r="E5" s="6">
        <f xml:space="preserve"> SUM(Round38[[#This Row],[امتیاز نتیجه]:[امتیاز پاس گل]])</f>
        <v>0</v>
      </c>
    </row>
    <row r="6" spans="1:5" ht="22.5" x14ac:dyDescent="0.2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J7" sqref="J7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 x14ac:dyDescent="0.2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 x14ac:dyDescent="0.2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 x14ac:dyDescent="0.2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 x14ac:dyDescent="0.2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 x14ac:dyDescent="0.2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 x14ac:dyDescent="0.2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 x14ac:dyDescent="0.2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 x14ac:dyDescent="0.2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 x14ac:dyDescent="0.2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 x14ac:dyDescent="0.2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 x14ac:dyDescent="0.2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 x14ac:dyDescent="0.2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 x14ac:dyDescent="0.2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 x14ac:dyDescent="0.2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 x14ac:dyDescent="0.2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 x14ac:dyDescent="0.2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 x14ac:dyDescent="0.2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 x14ac:dyDescent="0.2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 x14ac:dyDescent="0.2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 x14ac:dyDescent="0.2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 x14ac:dyDescent="0.2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 x14ac:dyDescent="0.2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 x14ac:dyDescent="0.2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 x14ac:dyDescent="0.2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 x14ac:dyDescent="0.2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 x14ac:dyDescent="0.2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 x14ac:dyDescent="0.2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 x14ac:dyDescent="0.2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 x14ac:dyDescent="0.2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 x14ac:dyDescent="0.2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 x14ac:dyDescent="0.2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 x14ac:dyDescent="0.2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 x14ac:dyDescent="0.2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 x14ac:dyDescent="0.2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 x14ac:dyDescent="0.2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 x14ac:dyDescent="0.2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 x14ac:dyDescent="0.2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 x14ac:dyDescent="0.2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 x14ac:dyDescent="0.2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 x14ac:dyDescent="0.2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 x14ac:dyDescent="0.2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 x14ac:dyDescent="0.2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 x14ac:dyDescent="0.2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 x14ac:dyDescent="0.2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 x14ac:dyDescent="0.2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 x14ac:dyDescent="0.2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 x14ac:dyDescent="0.2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 x14ac:dyDescent="0.2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 x14ac:dyDescent="0.2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 x14ac:dyDescent="0.2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 x14ac:dyDescent="0.2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 x14ac:dyDescent="0.2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 x14ac:dyDescent="0.2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 x14ac:dyDescent="0.2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 x14ac:dyDescent="0.2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 x14ac:dyDescent="0.2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SUM(Round39[[#This Row],[امتیاز نتیجه]:[امتیاز پاس گل]])</f>
        <v>0</v>
      </c>
    </row>
    <row r="3" spans="1:5" ht="22.5" x14ac:dyDescent="0.25">
      <c r="E3" s="6">
        <f xml:space="preserve"> SUM(Round39[[#This Row],[امتیاز نتیجه]:[امتیاز پاس گل]])</f>
        <v>0</v>
      </c>
    </row>
    <row r="4" spans="1:5" ht="22.5" x14ac:dyDescent="0.25">
      <c r="E4" s="6">
        <f xml:space="preserve"> SUM(Round39[[#This Row],[امتیاز نتیجه]:[امتیاز پاس گل]])</f>
        <v>0</v>
      </c>
    </row>
    <row r="5" spans="1:5" ht="22.5" x14ac:dyDescent="0.25">
      <c r="E5" s="6">
        <f xml:space="preserve"> SUM(Round39[[#This Row],[امتیاز نتیجه]:[امتیاز پاس گل]])</f>
        <v>0</v>
      </c>
    </row>
    <row r="6" spans="1:5" ht="22.5" x14ac:dyDescent="0.2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SUM(Round40[[#This Row],[امتیاز نتیجه]:[امتیاز پاس گل]])</f>
        <v>0</v>
      </c>
    </row>
    <row r="3" spans="1:5" ht="22.5" x14ac:dyDescent="0.25">
      <c r="E3" s="6">
        <f xml:space="preserve"> SUM(Round40[[#This Row],[امتیاز نتیجه]:[امتیاز پاس گل]])</f>
        <v>0</v>
      </c>
    </row>
    <row r="4" spans="1:5" ht="22.5" x14ac:dyDescent="0.25">
      <c r="E4" s="6">
        <f xml:space="preserve"> SUM(Round40[[#This Row],[امتیاز نتیجه]:[امتیاز پاس گل]])</f>
        <v>0</v>
      </c>
    </row>
    <row r="5" spans="1:5" ht="22.5" x14ac:dyDescent="0.25">
      <c r="E5" s="6">
        <f xml:space="preserve"> SUM(Round40[[#This Row],[امتیاز نتیجه]:[امتیاز پاس گل]])</f>
        <v>0</v>
      </c>
    </row>
    <row r="6" spans="1:5" ht="22.5" x14ac:dyDescent="0.2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SUM(Round41[[#This Row],[امتیاز نتیجه]:[امتیاز پاس گل]])</f>
        <v>0</v>
      </c>
    </row>
    <row r="3" spans="1:5" ht="22.5" x14ac:dyDescent="0.25">
      <c r="E3" s="6">
        <f xml:space="preserve"> SUM(Round41[[#This Row],[امتیاز نتیجه]:[امتیاز پاس گل]])</f>
        <v>0</v>
      </c>
    </row>
    <row r="4" spans="1:5" ht="22.5" x14ac:dyDescent="0.25">
      <c r="E4" s="6">
        <f xml:space="preserve"> SUM(Round41[[#This Row],[امتیاز نتیجه]:[امتیاز پاس گل]])</f>
        <v>0</v>
      </c>
    </row>
    <row r="5" spans="1:5" ht="22.5" x14ac:dyDescent="0.25">
      <c r="E5" s="6">
        <f xml:space="preserve"> SUM(Round41[[#This Row],[امتیاز نتیجه]:[امتیاز پاس گل]])</f>
        <v>0</v>
      </c>
    </row>
    <row r="6" spans="1:5" ht="22.5" x14ac:dyDescent="0.2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SUM(Round42[[#This Row],[امتیاز نتیجه]:[امتیاز پاس گل]])</f>
        <v>0</v>
      </c>
    </row>
    <row r="3" spans="1:5" ht="22.5" x14ac:dyDescent="0.25">
      <c r="E3" s="6">
        <f xml:space="preserve"> SUM(Round42[[#This Row],[امتیاز نتیجه]:[امتیاز پاس گل]])</f>
        <v>0</v>
      </c>
    </row>
    <row r="4" spans="1:5" ht="22.5" x14ac:dyDescent="0.25">
      <c r="E4" s="6">
        <f xml:space="preserve"> SUM(Round42[[#This Row],[امتیاز نتیجه]:[امتیاز پاس گل]])</f>
        <v>0</v>
      </c>
    </row>
    <row r="5" spans="1:5" ht="22.5" x14ac:dyDescent="0.25">
      <c r="E5" s="6">
        <f xml:space="preserve"> SUM(Round42[[#This Row],[امتیاز نتیجه]:[امتیاز پاس گل]])</f>
        <v>0</v>
      </c>
    </row>
    <row r="6" spans="1:5" ht="22.5" x14ac:dyDescent="0.2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SUM(Round43[[#This Row],[امتیاز نتیجه]:[امتیاز پاس گل]])</f>
        <v>0</v>
      </c>
    </row>
    <row r="3" spans="1:5" ht="22.5" x14ac:dyDescent="0.25">
      <c r="E3" s="6">
        <f xml:space="preserve"> SUM(Round43[[#This Row],[امتیاز نتیجه]:[امتیاز پاس گل]])</f>
        <v>0</v>
      </c>
    </row>
    <row r="4" spans="1:5" ht="22.5" x14ac:dyDescent="0.25">
      <c r="E4" s="6">
        <f xml:space="preserve"> SUM(Round43[[#This Row],[امتیاز نتیجه]:[امتیاز پاس گل]])</f>
        <v>0</v>
      </c>
    </row>
    <row r="5" spans="1:5" ht="22.5" x14ac:dyDescent="0.25">
      <c r="E5" s="6">
        <f xml:space="preserve"> SUM(Round43[[#This Row],[امتیاز نتیجه]:[امتیاز پاس گل]])</f>
        <v>0</v>
      </c>
    </row>
    <row r="6" spans="1:5" ht="22.5" x14ac:dyDescent="0.2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SUM(Round44[[#This Row],[امتیاز نتیجه]:[امتیاز پاس گل]])</f>
        <v>0</v>
      </c>
    </row>
    <row r="3" spans="1:5" ht="22.5" x14ac:dyDescent="0.25">
      <c r="E3" s="6">
        <f xml:space="preserve"> SUM(Round44[[#This Row],[امتیاز نتیجه]:[امتیاز پاس گل]])</f>
        <v>0</v>
      </c>
    </row>
    <row r="4" spans="1:5" ht="22.5" x14ac:dyDescent="0.25">
      <c r="E4" s="6">
        <f xml:space="preserve"> SUM(Round44[[#This Row],[امتیاز نتیجه]:[امتیاز پاس گل]])</f>
        <v>0</v>
      </c>
    </row>
    <row r="5" spans="1:5" ht="22.5" x14ac:dyDescent="0.25">
      <c r="E5" s="6">
        <f xml:space="preserve"> SUM(Round44[[#This Row],[امتیاز نتیجه]:[امتیاز پاس گل]])</f>
        <v>0</v>
      </c>
    </row>
    <row r="6" spans="1:5" ht="22.5" x14ac:dyDescent="0.2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SUM(Round45[[#This Row],[امتیاز نتیجه]:[امتیاز پاس گل]])</f>
        <v>0</v>
      </c>
    </row>
    <row r="3" spans="1:5" ht="22.5" x14ac:dyDescent="0.25">
      <c r="E3" s="6">
        <f xml:space="preserve"> SUM(Round45[[#This Row],[امتیاز نتیجه]:[امتیاز پاس گل]])</f>
        <v>0</v>
      </c>
    </row>
    <row r="4" spans="1:5" ht="22.5" x14ac:dyDescent="0.25">
      <c r="E4" s="6">
        <f xml:space="preserve"> SUM(Round45[[#This Row],[امتیاز نتیجه]:[امتیاز پاس گل]])</f>
        <v>0</v>
      </c>
    </row>
    <row r="5" spans="1:5" ht="22.5" x14ac:dyDescent="0.25">
      <c r="E5" s="6">
        <f xml:space="preserve"> SUM(Round45[[#This Row],[امتیاز نتیجه]:[امتیاز پاس گل]])</f>
        <v>0</v>
      </c>
    </row>
    <row r="6" spans="1:5" ht="22.5" x14ac:dyDescent="0.2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SUM(Round46[[#This Row],[امتیاز نتیجه]:[امتیاز پاس گل]])</f>
        <v>0</v>
      </c>
    </row>
    <row r="3" spans="1:5" ht="22.5" x14ac:dyDescent="0.25">
      <c r="E3" s="6">
        <f xml:space="preserve"> SUM(Round46[[#This Row],[امتیاز نتیجه]:[امتیاز پاس گل]])</f>
        <v>0</v>
      </c>
    </row>
    <row r="4" spans="1:5" ht="22.5" x14ac:dyDescent="0.25">
      <c r="E4" s="6">
        <f xml:space="preserve"> SUM(Round46[[#This Row],[امتیاز نتیجه]:[امتیاز پاس گل]])</f>
        <v>0</v>
      </c>
    </row>
    <row r="5" spans="1:5" ht="22.5" x14ac:dyDescent="0.25">
      <c r="E5" s="6">
        <f xml:space="preserve"> SUM(Round46[[#This Row],[امتیاز نتیجه]:[امتیاز پاس گل]])</f>
        <v>0</v>
      </c>
    </row>
    <row r="6" spans="1:5" ht="22.5" x14ac:dyDescent="0.2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SUM(Round47[[#This Row],[امتیاز نتیجه]:[امتیاز پاس گل]])</f>
        <v>0</v>
      </c>
    </row>
    <row r="3" spans="1:5" ht="22.5" x14ac:dyDescent="0.25">
      <c r="E3" s="6">
        <f xml:space="preserve"> SUM(Round47[[#This Row],[امتیاز نتیجه]:[امتیاز پاس گل]])</f>
        <v>0</v>
      </c>
    </row>
    <row r="4" spans="1:5" ht="22.5" x14ac:dyDescent="0.25">
      <c r="E4" s="6">
        <f xml:space="preserve"> SUM(Round47[[#This Row],[امتیاز نتیجه]:[امتیاز پاس گل]])</f>
        <v>0</v>
      </c>
    </row>
    <row r="5" spans="1:5" ht="22.5" x14ac:dyDescent="0.25">
      <c r="E5" s="6">
        <f xml:space="preserve"> SUM(Round47[[#This Row],[امتیاز نتیجه]:[امتیاز پاس گل]])</f>
        <v>0</v>
      </c>
    </row>
    <row r="6" spans="1:5" ht="22.5" x14ac:dyDescent="0.2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SUM(Round48[[#This Row],[امتیاز نتیجه]:[امتیاز پاس گل]])</f>
        <v>0</v>
      </c>
    </row>
    <row r="3" spans="1:5" ht="22.5" x14ac:dyDescent="0.25">
      <c r="E3" s="6">
        <f xml:space="preserve"> SUM(Round48[[#This Row],[امتیاز نتیجه]:[امتیاز پاس گل]])</f>
        <v>0</v>
      </c>
    </row>
    <row r="4" spans="1:5" ht="22.5" x14ac:dyDescent="0.25">
      <c r="E4" s="6">
        <f xml:space="preserve"> SUM(Round48[[#This Row],[امتیاز نتیجه]:[امتیاز پاس گل]])</f>
        <v>0</v>
      </c>
    </row>
    <row r="5" spans="1:5" ht="22.5" x14ac:dyDescent="0.25">
      <c r="E5" s="6">
        <f xml:space="preserve"> SUM(Round48[[#This Row],[امتیاز نتیجه]:[امتیاز پاس گل]])</f>
        <v>0</v>
      </c>
    </row>
    <row r="6" spans="1:5" ht="22.5" x14ac:dyDescent="0.2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D3" sqref="D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SUM(Round04[[#This Row],[امتیاز نتیجه]:[امتیاز پاس گل]])</f>
        <v>0</v>
      </c>
    </row>
    <row r="3" spans="1:5" ht="22.5" x14ac:dyDescent="0.25">
      <c r="E3" s="6">
        <f xml:space="preserve"> SUM(Round04[[#This Row],[امتیاز نتیجه]:[امتیاز پاس گل]])</f>
        <v>0</v>
      </c>
    </row>
    <row r="4" spans="1:5" ht="22.5" x14ac:dyDescent="0.25">
      <c r="E4" s="6">
        <f xml:space="preserve"> SUM(Round04[[#This Row],[امتیاز نتیجه]:[امتیاز پاس گل]])</f>
        <v>0</v>
      </c>
    </row>
    <row r="5" spans="1:5" ht="22.5" x14ac:dyDescent="0.25">
      <c r="E5" s="6">
        <f xml:space="preserve"> SUM(Round04[[#This Row],[امتیاز نتیجه]:[امتیاز پاس گل]])</f>
        <v>0</v>
      </c>
    </row>
    <row r="6" spans="1:5" ht="22.5" x14ac:dyDescent="0.25">
      <c r="E6" s="6">
        <f xml:space="preserve"> SUM(Round04[[#This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SUM(Round49[[#This Row],[امتیاز نتیجه]:[امتیاز پاس گل]])</f>
        <v>0</v>
      </c>
    </row>
    <row r="3" spans="1:5" ht="22.5" x14ac:dyDescent="0.25">
      <c r="E3" s="6">
        <f xml:space="preserve"> SUM(Round49[[#This Row],[امتیاز نتیجه]:[امتیاز پاس گل]])</f>
        <v>0</v>
      </c>
    </row>
    <row r="4" spans="1:5" ht="22.5" x14ac:dyDescent="0.25">
      <c r="E4" s="6">
        <f xml:space="preserve"> SUM(Round49[[#This Row],[امتیاز نتیجه]:[امتیاز پاس گل]])</f>
        <v>0</v>
      </c>
    </row>
    <row r="5" spans="1:5" ht="22.5" x14ac:dyDescent="0.25">
      <c r="E5" s="6">
        <f xml:space="preserve"> SUM(Round49[[#This Row],[امتیاز نتیجه]:[امتیاز پاس گل]])</f>
        <v>0</v>
      </c>
    </row>
    <row r="6" spans="1:5" ht="22.5" x14ac:dyDescent="0.2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SUM(Round50[[#This Row],[امتیاز نتیجه]:[امتیاز پاس گل]])</f>
        <v>0</v>
      </c>
    </row>
    <row r="3" spans="1:5" ht="22.5" x14ac:dyDescent="0.25">
      <c r="E3" s="6">
        <f xml:space="preserve"> SUM(Round50[[#This Row],[امتیاز نتیجه]:[امتیاز پاس گل]])</f>
        <v>0</v>
      </c>
    </row>
    <row r="4" spans="1:5" ht="22.5" x14ac:dyDescent="0.25">
      <c r="E4" s="6">
        <f xml:space="preserve"> SUM(Round50[[#This Row],[امتیاز نتیجه]:[امتیاز پاس گل]])</f>
        <v>0</v>
      </c>
    </row>
    <row r="5" spans="1:5" ht="22.5" x14ac:dyDescent="0.25">
      <c r="E5" s="6">
        <f xml:space="preserve"> SUM(Round50[[#This Row],[امتیاز نتیجه]:[امتیاز پاس گل]])</f>
        <v>0</v>
      </c>
    </row>
    <row r="6" spans="1:5" ht="22.5" x14ac:dyDescent="0.2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SUM(Round51[[#This Row],[امتیاز نتیجه]:[امتیاز پاس گل]])</f>
        <v>0</v>
      </c>
    </row>
    <row r="3" spans="1:5" ht="22.5" x14ac:dyDescent="0.25">
      <c r="E3" s="6">
        <f xml:space="preserve"> SUM(Round51[[#This Row],[امتیاز نتیجه]:[امتیاز پاس گل]])</f>
        <v>0</v>
      </c>
    </row>
    <row r="4" spans="1:5" ht="22.5" x14ac:dyDescent="0.25">
      <c r="E4" s="6">
        <f xml:space="preserve"> SUM(Round51[[#This Row],[امتیاز نتیجه]:[امتیاز پاس گل]])</f>
        <v>0</v>
      </c>
    </row>
    <row r="5" spans="1:5" ht="22.5" x14ac:dyDescent="0.25">
      <c r="E5" s="6">
        <f xml:space="preserve"> SUM(Round51[[#This Row],[امتیاز نتیجه]:[امتیاز پاس گل]])</f>
        <v>0</v>
      </c>
    </row>
    <row r="6" spans="1:5" ht="22.5" x14ac:dyDescent="0.2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SUM(Round52[[#This Row],[امتیاز نتیجه]:[امتیاز پاس گل]])</f>
        <v>0</v>
      </c>
    </row>
    <row r="3" spans="1:5" ht="22.5" x14ac:dyDescent="0.25">
      <c r="E3" s="6">
        <f xml:space="preserve"> SUM(Round52[[#This Row],[امتیاز نتیجه]:[امتیاز پاس گل]])</f>
        <v>0</v>
      </c>
    </row>
    <row r="4" spans="1:5" ht="22.5" x14ac:dyDescent="0.25">
      <c r="E4" s="6">
        <f xml:space="preserve"> SUM(Round52[[#This Row],[امتیاز نتیجه]:[امتیاز پاس گل]])</f>
        <v>0</v>
      </c>
    </row>
    <row r="5" spans="1:5" ht="22.5" x14ac:dyDescent="0.25">
      <c r="E5" s="6">
        <f xml:space="preserve"> SUM(Round52[[#This Row],[امتیاز نتیجه]:[امتیاز پاس گل]])</f>
        <v>0</v>
      </c>
    </row>
    <row r="6" spans="1:5" ht="22.5" x14ac:dyDescent="0.2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SUM(Round53[[#This Row],[امتیاز نتیجه]:[امتیاز پاس گل]])</f>
        <v>0</v>
      </c>
    </row>
    <row r="3" spans="1:5" ht="22.5" x14ac:dyDescent="0.25">
      <c r="E3" s="6">
        <f xml:space="preserve"> SUM(Round53[[#This Row],[امتیاز نتیجه]:[امتیاز پاس گل]])</f>
        <v>0</v>
      </c>
    </row>
    <row r="4" spans="1:5" ht="22.5" x14ac:dyDescent="0.25">
      <c r="E4" s="6">
        <f xml:space="preserve"> SUM(Round53[[#This Row],[امتیاز نتیجه]:[امتیاز پاس گل]])</f>
        <v>0</v>
      </c>
    </row>
    <row r="5" spans="1:5" ht="22.5" x14ac:dyDescent="0.25">
      <c r="E5" s="6">
        <f xml:space="preserve"> SUM(Round53[[#This Row],[امتیاز نتیجه]:[امتیاز پاس گل]])</f>
        <v>0</v>
      </c>
    </row>
    <row r="6" spans="1:5" ht="22.5" x14ac:dyDescent="0.2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SUM(Round54[[#This Row],[امتیاز نتیجه]:[امتیاز پاس گل]])</f>
        <v>0</v>
      </c>
    </row>
    <row r="3" spans="1:5" ht="22.5" x14ac:dyDescent="0.25">
      <c r="E3" s="6">
        <f xml:space="preserve"> SUM(Round54[[#This Row],[امتیاز نتیجه]:[امتیاز پاس گل]])</f>
        <v>0</v>
      </c>
    </row>
    <row r="4" spans="1:5" ht="22.5" x14ac:dyDescent="0.25">
      <c r="E4" s="6">
        <f xml:space="preserve"> SUM(Round54[[#This Row],[امتیاز نتیجه]:[امتیاز پاس گل]])</f>
        <v>0</v>
      </c>
    </row>
    <row r="5" spans="1:5" ht="22.5" x14ac:dyDescent="0.25">
      <c r="E5" s="6">
        <f xml:space="preserve"> SUM(Round54[[#This Row],[امتیاز نتیجه]:[امتیاز پاس گل]])</f>
        <v>0</v>
      </c>
    </row>
    <row r="6" spans="1:5" ht="22.5" x14ac:dyDescent="0.2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SUM(Round55[[#This Row],[امتیاز نتیجه]:[امتیاز پاس گل]])</f>
        <v>0</v>
      </c>
    </row>
    <row r="3" spans="1:5" ht="22.5" x14ac:dyDescent="0.25">
      <c r="E3" s="6">
        <f xml:space="preserve"> SUM(Round55[[#This Row],[امتیاز نتیجه]:[امتیاز پاس گل]])</f>
        <v>0</v>
      </c>
    </row>
    <row r="4" spans="1:5" ht="22.5" x14ac:dyDescent="0.25">
      <c r="E4" s="6">
        <f xml:space="preserve"> SUM(Round55[[#This Row],[امتیاز نتیجه]:[امتیاز پاس گل]])</f>
        <v>0</v>
      </c>
    </row>
    <row r="5" spans="1:5" ht="22.5" x14ac:dyDescent="0.25">
      <c r="E5" s="6">
        <f xml:space="preserve"> SUM(Round55[[#This Row],[امتیاز نتیجه]:[امتیاز پاس گل]])</f>
        <v>0</v>
      </c>
    </row>
    <row r="6" spans="1:5" ht="22.5" x14ac:dyDescent="0.2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SUM(Round56[[#This Row],[امتیاز نتیجه]:[امتیاز پاس گل]])</f>
        <v>0</v>
      </c>
    </row>
    <row r="3" spans="1:5" ht="22.5" x14ac:dyDescent="0.25">
      <c r="E3" s="6">
        <f xml:space="preserve"> SUM(Round56[[#This Row],[امتیاز نتیجه]:[امتیاز پاس گل]])</f>
        <v>0</v>
      </c>
    </row>
    <row r="4" spans="1:5" ht="22.5" x14ac:dyDescent="0.25">
      <c r="E4" s="6">
        <f xml:space="preserve"> SUM(Round56[[#This Row],[امتیاز نتیجه]:[امتیاز پاس گل]])</f>
        <v>0</v>
      </c>
    </row>
    <row r="5" spans="1:5" ht="22.5" x14ac:dyDescent="0.25">
      <c r="E5" s="6">
        <f xml:space="preserve"> SUM(Round56[[#This Row],[امتیاز نتیجه]:[امتیاز پاس گل]])</f>
        <v>0</v>
      </c>
    </row>
    <row r="6" spans="1:5" ht="22.5" x14ac:dyDescent="0.2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SUM(Round57[[#This Row],[امتیاز نتیجه]:[امتیاز پاس گل]])</f>
        <v>0</v>
      </c>
    </row>
    <row r="3" spans="1:5" ht="22.5" x14ac:dyDescent="0.25">
      <c r="E3" s="6">
        <f xml:space="preserve"> SUM(Round57[[#This Row],[امتیاز نتیجه]:[امتیاز پاس گل]])</f>
        <v>0</v>
      </c>
    </row>
    <row r="4" spans="1:5" ht="22.5" x14ac:dyDescent="0.25">
      <c r="E4" s="6">
        <f xml:space="preserve"> SUM(Round57[[#This Row],[امتیاز نتیجه]:[امتیاز پاس گل]])</f>
        <v>0</v>
      </c>
    </row>
    <row r="5" spans="1:5" ht="22.5" x14ac:dyDescent="0.25">
      <c r="E5" s="6">
        <f xml:space="preserve"> SUM(Round57[[#This Row],[امتیاز نتیجه]:[امتیاز پاس گل]])</f>
        <v>0</v>
      </c>
    </row>
    <row r="6" spans="1:5" ht="22.5" x14ac:dyDescent="0.2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SUM(Round58[[#This Row],[امتیاز نتیجه]:[امتیاز پاس گل]])</f>
        <v>0</v>
      </c>
    </row>
    <row r="3" spans="1:5" ht="22.5" x14ac:dyDescent="0.25">
      <c r="E3" s="6">
        <f xml:space="preserve"> SUM(Round58[[#This Row],[امتیاز نتیجه]:[امتیاز پاس گل]])</f>
        <v>0</v>
      </c>
    </row>
    <row r="4" spans="1:5" ht="22.5" x14ac:dyDescent="0.25">
      <c r="E4" s="6">
        <f xml:space="preserve"> SUM(Round58[[#This Row],[امتیاز نتیجه]:[امتیاز پاس گل]])</f>
        <v>0</v>
      </c>
    </row>
    <row r="5" spans="1:5" ht="22.5" x14ac:dyDescent="0.25">
      <c r="E5" s="6">
        <f xml:space="preserve"> SUM(Round58[[#This Row],[امتیاز نتیجه]:[امتیاز پاس گل]])</f>
        <v>0</v>
      </c>
    </row>
    <row r="6" spans="1:5" ht="22.5" x14ac:dyDescent="0.2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C14" sqref="C14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SUM(Round05[[#This Row],[امتیاز نتیجه]:[امتیاز پاس گل]])</f>
        <v>0</v>
      </c>
    </row>
    <row r="3" spans="1:5" ht="22.5" x14ac:dyDescent="0.25">
      <c r="E3" s="6">
        <f xml:space="preserve"> SUM(Round05[[#This Row],[امتیاز نتیجه]:[امتیاز پاس گل]])</f>
        <v>0</v>
      </c>
    </row>
    <row r="4" spans="1:5" ht="22.5" x14ac:dyDescent="0.25">
      <c r="E4" s="6">
        <f xml:space="preserve"> SUM(Round05[[#This Row],[امتیاز نتیجه]:[امتیاز پاس گل]])</f>
        <v>0</v>
      </c>
    </row>
    <row r="5" spans="1:5" ht="22.5" x14ac:dyDescent="0.25">
      <c r="E5" s="6">
        <f xml:space="preserve"> SUM(Round05[[#This Row],[امتیاز نتیجه]:[امتیاز پاس گل]])</f>
        <v>0</v>
      </c>
    </row>
    <row r="6" spans="1:5" ht="22.5" x14ac:dyDescent="0.25">
      <c r="E6" s="6">
        <f xml:space="preserve"> SUM(Round05[[#This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SUM(Round59[[#This Row],[امتیاز نتیجه]:[امتیاز پاس گل]])</f>
        <v>0</v>
      </c>
    </row>
    <row r="3" spans="1:5" ht="22.5" x14ac:dyDescent="0.25">
      <c r="E3" s="6">
        <f xml:space="preserve"> SUM(Round59[[#This Row],[امتیاز نتیجه]:[امتیاز پاس گل]])</f>
        <v>0</v>
      </c>
    </row>
    <row r="4" spans="1:5" ht="22.5" x14ac:dyDescent="0.25">
      <c r="E4" s="6">
        <f xml:space="preserve"> SUM(Round59[[#This Row],[امتیاز نتیجه]:[امتیاز پاس گل]])</f>
        <v>0</v>
      </c>
    </row>
    <row r="5" spans="1:5" ht="22.5" x14ac:dyDescent="0.25">
      <c r="E5" s="6">
        <f xml:space="preserve"> SUM(Round59[[#This Row],[امتیاز نتیجه]:[امتیاز پاس گل]])</f>
        <v>0</v>
      </c>
    </row>
    <row r="6" spans="1:5" ht="22.5" x14ac:dyDescent="0.2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SUM(Round60[[#This Row],[امتیاز نتیجه]:[امتیاز پاس گل]])</f>
        <v>0</v>
      </c>
    </row>
    <row r="3" spans="1:5" ht="22.5" x14ac:dyDescent="0.25">
      <c r="E3" s="6">
        <f xml:space="preserve"> SUM(Round60[[#This Row],[امتیاز نتیجه]:[امتیاز پاس گل]])</f>
        <v>0</v>
      </c>
    </row>
    <row r="4" spans="1:5" ht="22.5" x14ac:dyDescent="0.25">
      <c r="E4" s="6">
        <f xml:space="preserve"> SUM(Round60[[#This Row],[امتیاز نتیجه]:[امتیاز پاس گل]])</f>
        <v>0</v>
      </c>
    </row>
    <row r="5" spans="1:5" ht="22.5" x14ac:dyDescent="0.25">
      <c r="E5" s="6">
        <f xml:space="preserve"> SUM(Round60[[#This Row],[امتیاز نتیجه]:[امتیاز پاس گل]])</f>
        <v>0</v>
      </c>
    </row>
    <row r="6" spans="1:5" ht="22.5" x14ac:dyDescent="0.2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C14" sqref="C14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SUM(Round06[[#This Row],[امتیاز نتیجه]:[امتیاز پاس گل]])</f>
        <v>0</v>
      </c>
    </row>
    <row r="3" spans="1:5" ht="22.5" x14ac:dyDescent="0.25">
      <c r="E3" s="6">
        <f xml:space="preserve"> SUM(Round06[[#This Row],[امتیاز نتیجه]:[امتیاز پاس گل]])</f>
        <v>0</v>
      </c>
    </row>
    <row r="4" spans="1:5" ht="22.5" x14ac:dyDescent="0.25">
      <c r="E4" s="6">
        <f xml:space="preserve"> SUM(Round06[[#This Row],[امتیاز نتیجه]:[امتیاز پاس گل]])</f>
        <v>0</v>
      </c>
    </row>
    <row r="5" spans="1:5" ht="22.5" x14ac:dyDescent="0.25">
      <c r="E5" s="6">
        <f xml:space="preserve"> SUM(Round06[[#This Row],[امتیاز نتیجه]:[امتیاز پاس گل]])</f>
        <v>0</v>
      </c>
    </row>
    <row r="6" spans="1:5" ht="22.5" x14ac:dyDescent="0.25">
      <c r="E6" s="6">
        <f xml:space="preserve"> SUM(Round06[[#This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C14" sqref="C14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SUM(Round07[[#This Row],[امتیاز نتیجه]:[امتیاز پاس گل]])</f>
        <v>0</v>
      </c>
    </row>
    <row r="3" spans="1:5" ht="22.5" x14ac:dyDescent="0.25">
      <c r="E3" s="6">
        <f xml:space="preserve"> SUM(Round07[[#This Row],[امتیاز نتیجه]:[امتیاز پاس گل]])</f>
        <v>0</v>
      </c>
    </row>
    <row r="4" spans="1:5" ht="22.5" x14ac:dyDescent="0.25">
      <c r="E4" s="6">
        <f xml:space="preserve"> SUM(Round07[[#This Row],[امتیاز نتیجه]:[امتیاز پاس گل]])</f>
        <v>0</v>
      </c>
    </row>
    <row r="5" spans="1:5" ht="22.5" x14ac:dyDescent="0.25">
      <c r="E5" s="6">
        <f xml:space="preserve"> SUM(Round07[[#This Row],[امتیاز نتیجه]:[امتیاز پاس گل]])</f>
        <v>0</v>
      </c>
    </row>
    <row r="6" spans="1:5" ht="22.5" x14ac:dyDescent="0.25">
      <c r="E6" s="6">
        <f xml:space="preserve"> SUM(Round07[[#This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C14" sqref="C14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 x14ac:dyDescent="0.25">
      <c r="E2" s="6">
        <f xml:space="preserve"> SUM(Round08[[#This Row],[امتیاز نتیجه]:[امتیاز پاس گل]])</f>
        <v>0</v>
      </c>
    </row>
    <row r="3" spans="1:5" ht="22.5" x14ac:dyDescent="0.25">
      <c r="E3" s="6">
        <f xml:space="preserve"> SUM(Round08[[#This Row],[امتیاز نتیجه]:[امتیاز پاس گل]])</f>
        <v>0</v>
      </c>
    </row>
    <row r="4" spans="1:5" ht="22.5" x14ac:dyDescent="0.25">
      <c r="E4" s="6">
        <f xml:space="preserve"> SUM(Round08[[#This Row],[امتیاز نتیجه]:[امتیاز پاس گل]])</f>
        <v>0</v>
      </c>
    </row>
    <row r="5" spans="1:5" ht="22.5" x14ac:dyDescent="0.25">
      <c r="E5" s="6">
        <f xml:space="preserve"> SUM(Round08[[#This Row],[امتیاز نتیجه]:[امتیاز پاس گل]])</f>
        <v>0</v>
      </c>
    </row>
    <row r="6" spans="1:5" ht="22.5" x14ac:dyDescent="0.25">
      <c r="E6" s="6">
        <f xml:space="preserve"> SUM(Round08[[#This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2015-08-19T20:42:38Z</dcterms:modified>
</cp:coreProperties>
</file>