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95" i="1" l="1"/>
  <c r="E83" i="4"/>
  <c r="E58" i="5"/>
  <c r="BK2" i="8" l="1"/>
  <c r="BK3" i="8"/>
  <c r="BK4" i="8"/>
  <c r="BK5" i="8"/>
  <c r="BK8" i="8"/>
  <c r="BK6" i="8"/>
  <c r="BK11" i="8"/>
  <c r="BK9" i="8"/>
  <c r="BK12" i="8"/>
  <c r="BK10" i="8"/>
  <c r="BK7" i="8"/>
  <c r="BK13" i="8"/>
  <c r="BK14" i="8"/>
  <c r="BK21" i="8"/>
  <c r="BK15" i="8"/>
  <c r="BK16" i="8"/>
  <c r="BK17" i="8"/>
  <c r="BK18" i="8"/>
  <c r="BK22" i="8"/>
  <c r="BK19" i="8"/>
  <c r="BK23" i="8"/>
  <c r="BK20" i="8"/>
  <c r="BK39" i="8"/>
  <c r="BK40" i="8"/>
  <c r="BK56" i="8"/>
  <c r="BK41" i="8"/>
  <c r="BK42" i="8"/>
  <c r="BK24" i="8"/>
  <c r="BK57" i="8"/>
  <c r="BK43" i="8"/>
  <c r="BK25" i="8"/>
  <c r="BK26" i="8"/>
  <c r="BK27" i="8"/>
  <c r="BK28" i="8"/>
  <c r="BK44" i="8"/>
  <c r="BK45" i="8"/>
  <c r="BK46" i="8"/>
  <c r="BK29" i="8"/>
  <c r="BK30" i="8"/>
  <c r="BK31" i="8"/>
  <c r="BK32" i="8"/>
  <c r="BK33" i="8"/>
  <c r="BK47" i="8"/>
  <c r="BK48" i="8"/>
  <c r="BK34" i="8"/>
  <c r="BK49" i="8"/>
  <c r="BK35" i="8"/>
  <c r="BK50" i="8"/>
  <c r="BK36" i="8"/>
  <c r="BK51" i="8"/>
  <c r="BK52" i="8"/>
  <c r="BK53" i="8"/>
  <c r="BK54" i="8"/>
  <c r="BK37" i="8"/>
  <c r="BK55" i="8"/>
  <c r="BK38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95" i="8"/>
  <c r="BK88" i="8"/>
  <c r="BK96" i="8"/>
  <c r="BK97" i="8"/>
  <c r="BK98" i="8"/>
  <c r="BK99" i="8"/>
  <c r="BK89" i="8"/>
  <c r="BK100" i="8"/>
  <c r="BK101" i="8"/>
  <c r="BK102" i="8"/>
  <c r="BK103" i="8"/>
  <c r="BK90" i="8"/>
  <c r="BK91" i="8"/>
  <c r="BK104" i="8"/>
  <c r="BK92" i="8"/>
  <c r="BK93" i="8"/>
  <c r="BK105" i="8"/>
  <c r="BK94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K124" i="8"/>
  <c r="BK125" i="8"/>
  <c r="BK126" i="8"/>
  <c r="BK127" i="8"/>
  <c r="BK128" i="8"/>
  <c r="BJ2" i="8"/>
  <c r="BJ3" i="8"/>
  <c r="BJ4" i="8"/>
  <c r="BJ5" i="8"/>
  <c r="BJ8" i="8"/>
  <c r="BJ6" i="8"/>
  <c r="BJ11" i="8"/>
  <c r="BJ9" i="8"/>
  <c r="BJ12" i="8"/>
  <c r="BJ10" i="8"/>
  <c r="BJ7" i="8"/>
  <c r="BJ13" i="8"/>
  <c r="BJ14" i="8"/>
  <c r="BJ21" i="8"/>
  <c r="BJ15" i="8"/>
  <c r="BJ16" i="8"/>
  <c r="BJ17" i="8"/>
  <c r="BJ18" i="8"/>
  <c r="BJ22" i="8"/>
  <c r="BJ19" i="8"/>
  <c r="BJ23" i="8"/>
  <c r="BJ20" i="8"/>
  <c r="BJ39" i="8"/>
  <c r="BJ40" i="8"/>
  <c r="BJ56" i="8"/>
  <c r="BJ41" i="8"/>
  <c r="BJ42" i="8"/>
  <c r="BJ24" i="8"/>
  <c r="BJ57" i="8"/>
  <c r="BJ43" i="8"/>
  <c r="BJ25" i="8"/>
  <c r="BJ26" i="8"/>
  <c r="BJ27" i="8"/>
  <c r="BJ28" i="8"/>
  <c r="BJ44" i="8"/>
  <c r="BJ45" i="8"/>
  <c r="BJ46" i="8"/>
  <c r="BJ29" i="8"/>
  <c r="BJ30" i="8"/>
  <c r="BJ31" i="8"/>
  <c r="BJ32" i="8"/>
  <c r="BJ33" i="8"/>
  <c r="BJ47" i="8"/>
  <c r="BJ48" i="8"/>
  <c r="BJ34" i="8"/>
  <c r="BJ49" i="8"/>
  <c r="BJ35" i="8"/>
  <c r="BJ50" i="8"/>
  <c r="BJ36" i="8"/>
  <c r="BJ51" i="8"/>
  <c r="BJ52" i="8"/>
  <c r="BJ53" i="8"/>
  <c r="BJ54" i="8"/>
  <c r="BJ37" i="8"/>
  <c r="BJ55" i="8"/>
  <c r="BJ38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79" i="8"/>
  <c r="BJ80" i="8"/>
  <c r="BJ81" i="8"/>
  <c r="BJ82" i="8"/>
  <c r="BJ83" i="8"/>
  <c r="BJ84" i="8"/>
  <c r="BJ85" i="8"/>
  <c r="BJ86" i="8"/>
  <c r="BJ87" i="8"/>
  <c r="BJ95" i="8"/>
  <c r="BJ88" i="8"/>
  <c r="BJ96" i="8"/>
  <c r="BJ97" i="8"/>
  <c r="BJ98" i="8"/>
  <c r="BJ99" i="8"/>
  <c r="BJ89" i="8"/>
  <c r="BJ100" i="8"/>
  <c r="BJ101" i="8"/>
  <c r="BJ102" i="8"/>
  <c r="BJ103" i="8"/>
  <c r="BJ90" i="8"/>
  <c r="BJ91" i="8"/>
  <c r="BJ104" i="8"/>
  <c r="BJ92" i="8"/>
  <c r="BJ93" i="8"/>
  <c r="BJ105" i="8"/>
  <c r="BJ94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I2" i="8"/>
  <c r="BI3" i="8"/>
  <c r="BI4" i="8"/>
  <c r="BI5" i="8"/>
  <c r="BI8" i="8"/>
  <c r="BI6" i="8"/>
  <c r="BI11" i="8"/>
  <c r="BI9" i="8"/>
  <c r="BI12" i="8"/>
  <c r="BI10" i="8"/>
  <c r="BI7" i="8"/>
  <c r="BI13" i="8"/>
  <c r="BI14" i="8"/>
  <c r="BI21" i="8"/>
  <c r="BI15" i="8"/>
  <c r="BI16" i="8"/>
  <c r="BI17" i="8"/>
  <c r="BI18" i="8"/>
  <c r="BI22" i="8"/>
  <c r="BI19" i="8"/>
  <c r="BI23" i="8"/>
  <c r="BI20" i="8"/>
  <c r="BI39" i="8"/>
  <c r="BI40" i="8"/>
  <c r="BI56" i="8"/>
  <c r="BI41" i="8"/>
  <c r="BI42" i="8"/>
  <c r="BI24" i="8"/>
  <c r="BI57" i="8"/>
  <c r="BI43" i="8"/>
  <c r="BI25" i="8"/>
  <c r="BI26" i="8"/>
  <c r="BI27" i="8"/>
  <c r="BI28" i="8"/>
  <c r="BI44" i="8"/>
  <c r="BI45" i="8"/>
  <c r="BI46" i="8"/>
  <c r="BI29" i="8"/>
  <c r="BI30" i="8"/>
  <c r="BI31" i="8"/>
  <c r="BI32" i="8"/>
  <c r="BI33" i="8"/>
  <c r="BI47" i="8"/>
  <c r="BI48" i="8"/>
  <c r="BI34" i="8"/>
  <c r="BI49" i="8"/>
  <c r="BI35" i="8"/>
  <c r="BI50" i="8"/>
  <c r="BI36" i="8"/>
  <c r="BI51" i="8"/>
  <c r="BI52" i="8"/>
  <c r="BI53" i="8"/>
  <c r="BI54" i="8"/>
  <c r="BI37" i="8"/>
  <c r="BI55" i="8"/>
  <c r="BI38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95" i="8"/>
  <c r="BI88" i="8"/>
  <c r="BI96" i="8"/>
  <c r="BI97" i="8"/>
  <c r="BI98" i="8"/>
  <c r="BI99" i="8"/>
  <c r="BI89" i="8"/>
  <c r="BI100" i="8"/>
  <c r="BI101" i="8"/>
  <c r="BI102" i="8"/>
  <c r="BI103" i="8"/>
  <c r="BI90" i="8"/>
  <c r="BI91" i="8"/>
  <c r="BI104" i="8"/>
  <c r="BI92" i="8"/>
  <c r="BI93" i="8"/>
  <c r="BI105" i="8"/>
  <c r="BI94" i="8"/>
  <c r="BI106" i="8"/>
  <c r="BI107" i="8"/>
  <c r="BI108" i="8"/>
  <c r="BI109" i="8"/>
  <c r="BI110" i="8"/>
  <c r="BI111" i="8"/>
  <c r="BI112" i="8"/>
  <c r="BI113" i="8"/>
  <c r="BI114" i="8"/>
  <c r="BI115" i="8"/>
  <c r="BI116" i="8"/>
  <c r="BI117" i="8"/>
  <c r="BI118" i="8"/>
  <c r="BI119" i="8"/>
  <c r="BI120" i="8"/>
  <c r="BI121" i="8"/>
  <c r="BI122" i="8"/>
  <c r="BI123" i="8"/>
  <c r="BI124" i="8"/>
  <c r="BI125" i="8"/>
  <c r="BI126" i="8"/>
  <c r="BI127" i="8"/>
  <c r="BI128" i="8"/>
  <c r="BH2" i="8"/>
  <c r="BH3" i="8"/>
  <c r="BH4" i="8"/>
  <c r="BH5" i="8"/>
  <c r="BH8" i="8"/>
  <c r="BH6" i="8"/>
  <c r="BH11" i="8"/>
  <c r="BH9" i="8"/>
  <c r="BH12" i="8"/>
  <c r="BH10" i="8"/>
  <c r="BH7" i="8"/>
  <c r="BH13" i="8"/>
  <c r="BH14" i="8"/>
  <c r="BH21" i="8"/>
  <c r="BH15" i="8"/>
  <c r="BH16" i="8"/>
  <c r="BH17" i="8"/>
  <c r="BH18" i="8"/>
  <c r="BH22" i="8"/>
  <c r="BH19" i="8"/>
  <c r="BH23" i="8"/>
  <c r="BH20" i="8"/>
  <c r="BH39" i="8"/>
  <c r="BH40" i="8"/>
  <c r="BH56" i="8"/>
  <c r="BH41" i="8"/>
  <c r="BH42" i="8"/>
  <c r="BH24" i="8"/>
  <c r="BH57" i="8"/>
  <c r="BH43" i="8"/>
  <c r="BH25" i="8"/>
  <c r="BH26" i="8"/>
  <c r="BH27" i="8"/>
  <c r="BH28" i="8"/>
  <c r="BH44" i="8"/>
  <c r="BH45" i="8"/>
  <c r="BH46" i="8"/>
  <c r="BH29" i="8"/>
  <c r="BH30" i="8"/>
  <c r="BH31" i="8"/>
  <c r="BH32" i="8"/>
  <c r="BH33" i="8"/>
  <c r="BH47" i="8"/>
  <c r="BH48" i="8"/>
  <c r="BH34" i="8"/>
  <c r="BH49" i="8"/>
  <c r="BH35" i="8"/>
  <c r="BH50" i="8"/>
  <c r="BH36" i="8"/>
  <c r="BH51" i="8"/>
  <c r="BH52" i="8"/>
  <c r="BH53" i="8"/>
  <c r="BH54" i="8"/>
  <c r="BH37" i="8"/>
  <c r="BH55" i="8"/>
  <c r="BH38" i="8"/>
  <c r="BH58" i="8"/>
  <c r="BH59" i="8"/>
  <c r="BH60" i="8"/>
  <c r="BH61" i="8"/>
  <c r="BH62" i="8"/>
  <c r="BH63" i="8"/>
  <c r="BH64" i="8"/>
  <c r="BH65" i="8"/>
  <c r="BH66" i="8"/>
  <c r="BH67" i="8"/>
  <c r="BH68" i="8"/>
  <c r="BH69" i="8"/>
  <c r="BH70" i="8"/>
  <c r="BH71" i="8"/>
  <c r="BH72" i="8"/>
  <c r="BH73" i="8"/>
  <c r="BH74" i="8"/>
  <c r="BH75" i="8"/>
  <c r="BH76" i="8"/>
  <c r="BH77" i="8"/>
  <c r="BH78" i="8"/>
  <c r="BH79" i="8"/>
  <c r="BH80" i="8"/>
  <c r="BH81" i="8"/>
  <c r="BH82" i="8"/>
  <c r="BH83" i="8"/>
  <c r="BH84" i="8"/>
  <c r="BH85" i="8"/>
  <c r="BH86" i="8"/>
  <c r="BH87" i="8"/>
  <c r="BH95" i="8"/>
  <c r="BH88" i="8"/>
  <c r="BH96" i="8"/>
  <c r="BH97" i="8"/>
  <c r="BH98" i="8"/>
  <c r="BH99" i="8"/>
  <c r="BH89" i="8"/>
  <c r="BH100" i="8"/>
  <c r="BH101" i="8"/>
  <c r="BH102" i="8"/>
  <c r="BH103" i="8"/>
  <c r="BH90" i="8"/>
  <c r="BH91" i="8"/>
  <c r="BH104" i="8"/>
  <c r="BH92" i="8"/>
  <c r="BH93" i="8"/>
  <c r="BH105" i="8"/>
  <c r="BH94" i="8"/>
  <c r="BH106" i="8"/>
  <c r="BH107" i="8"/>
  <c r="BH108" i="8"/>
  <c r="BH109" i="8"/>
  <c r="BH110" i="8"/>
  <c r="BH111" i="8"/>
  <c r="BH112" i="8"/>
  <c r="BH113" i="8"/>
  <c r="BH114" i="8"/>
  <c r="BH115" i="8"/>
  <c r="BH116" i="8"/>
  <c r="BH117" i="8"/>
  <c r="BH118" i="8"/>
  <c r="BH119" i="8"/>
  <c r="BH120" i="8"/>
  <c r="BH121" i="8"/>
  <c r="BH122" i="8"/>
  <c r="BH123" i="8"/>
  <c r="BH124" i="8"/>
  <c r="BH125" i="8"/>
  <c r="BH126" i="8"/>
  <c r="BH127" i="8"/>
  <c r="BH128" i="8"/>
  <c r="BG2" i="8"/>
  <c r="BG3" i="8"/>
  <c r="BG4" i="8"/>
  <c r="BG5" i="8"/>
  <c r="BG8" i="8"/>
  <c r="BG6" i="8"/>
  <c r="BG11" i="8"/>
  <c r="BG9" i="8"/>
  <c r="BG12" i="8"/>
  <c r="BG10" i="8"/>
  <c r="BG7" i="8"/>
  <c r="BG13" i="8"/>
  <c r="BG14" i="8"/>
  <c r="BG21" i="8"/>
  <c r="BG15" i="8"/>
  <c r="BG16" i="8"/>
  <c r="BG17" i="8"/>
  <c r="BG18" i="8"/>
  <c r="BG22" i="8"/>
  <c r="BG19" i="8"/>
  <c r="BG23" i="8"/>
  <c r="BG20" i="8"/>
  <c r="BG39" i="8"/>
  <c r="BG40" i="8"/>
  <c r="BG56" i="8"/>
  <c r="BG41" i="8"/>
  <c r="BG42" i="8"/>
  <c r="BG24" i="8"/>
  <c r="BG57" i="8"/>
  <c r="BG43" i="8"/>
  <c r="BG25" i="8"/>
  <c r="BG26" i="8"/>
  <c r="BG27" i="8"/>
  <c r="BG28" i="8"/>
  <c r="BG44" i="8"/>
  <c r="BG45" i="8"/>
  <c r="BG46" i="8"/>
  <c r="BG29" i="8"/>
  <c r="BG30" i="8"/>
  <c r="BG31" i="8"/>
  <c r="BG32" i="8"/>
  <c r="BG33" i="8"/>
  <c r="BG47" i="8"/>
  <c r="BG48" i="8"/>
  <c r="BG34" i="8"/>
  <c r="BG49" i="8"/>
  <c r="BG35" i="8"/>
  <c r="BG50" i="8"/>
  <c r="BG36" i="8"/>
  <c r="BG51" i="8"/>
  <c r="BG52" i="8"/>
  <c r="BG53" i="8"/>
  <c r="BG54" i="8"/>
  <c r="BG37" i="8"/>
  <c r="BG55" i="8"/>
  <c r="BG38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95" i="8"/>
  <c r="BG88" i="8"/>
  <c r="BG96" i="8"/>
  <c r="BG97" i="8"/>
  <c r="BG98" i="8"/>
  <c r="BG99" i="8"/>
  <c r="BG89" i="8"/>
  <c r="BG100" i="8"/>
  <c r="BG101" i="8"/>
  <c r="BG102" i="8"/>
  <c r="BG103" i="8"/>
  <c r="BG90" i="8"/>
  <c r="BG91" i="8"/>
  <c r="BG104" i="8"/>
  <c r="BG92" i="8"/>
  <c r="BG93" i="8"/>
  <c r="BG105" i="8"/>
  <c r="BG94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G121" i="8"/>
  <c r="BG122" i="8"/>
  <c r="BG123" i="8"/>
  <c r="BG124" i="8"/>
  <c r="BG125" i="8"/>
  <c r="BG126" i="8"/>
  <c r="BG127" i="8"/>
  <c r="BG128" i="8"/>
  <c r="BF2" i="8"/>
  <c r="BF3" i="8"/>
  <c r="BF4" i="8"/>
  <c r="BF5" i="8"/>
  <c r="BF8" i="8"/>
  <c r="BF6" i="8"/>
  <c r="BF11" i="8"/>
  <c r="BF9" i="8"/>
  <c r="BF12" i="8"/>
  <c r="BF10" i="8"/>
  <c r="BF7" i="8"/>
  <c r="BF13" i="8"/>
  <c r="BF14" i="8"/>
  <c r="BF21" i="8"/>
  <c r="BF15" i="8"/>
  <c r="BF16" i="8"/>
  <c r="BF17" i="8"/>
  <c r="BF18" i="8"/>
  <c r="BF22" i="8"/>
  <c r="BF19" i="8"/>
  <c r="BF23" i="8"/>
  <c r="BF20" i="8"/>
  <c r="BF39" i="8"/>
  <c r="BF40" i="8"/>
  <c r="BF56" i="8"/>
  <c r="BF41" i="8"/>
  <c r="BF42" i="8"/>
  <c r="BF24" i="8"/>
  <c r="BF57" i="8"/>
  <c r="BF43" i="8"/>
  <c r="BF25" i="8"/>
  <c r="BF26" i="8"/>
  <c r="BF27" i="8"/>
  <c r="BF28" i="8"/>
  <c r="BF44" i="8"/>
  <c r="BF45" i="8"/>
  <c r="BF46" i="8"/>
  <c r="BF29" i="8"/>
  <c r="BF30" i="8"/>
  <c r="BF31" i="8"/>
  <c r="BF32" i="8"/>
  <c r="BF33" i="8"/>
  <c r="BF47" i="8"/>
  <c r="BF48" i="8"/>
  <c r="BF34" i="8"/>
  <c r="BF49" i="8"/>
  <c r="BF35" i="8"/>
  <c r="BF50" i="8"/>
  <c r="BF36" i="8"/>
  <c r="BF51" i="8"/>
  <c r="BF52" i="8"/>
  <c r="BF53" i="8"/>
  <c r="BF54" i="8"/>
  <c r="BF37" i="8"/>
  <c r="BF55" i="8"/>
  <c r="BF38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BF85" i="8"/>
  <c r="BF86" i="8"/>
  <c r="BF87" i="8"/>
  <c r="BF95" i="8"/>
  <c r="BF88" i="8"/>
  <c r="BF96" i="8"/>
  <c r="BF97" i="8"/>
  <c r="BF98" i="8"/>
  <c r="BF99" i="8"/>
  <c r="BF89" i="8"/>
  <c r="BF100" i="8"/>
  <c r="BF101" i="8"/>
  <c r="BF102" i="8"/>
  <c r="BF103" i="8"/>
  <c r="BF90" i="8"/>
  <c r="BF91" i="8"/>
  <c r="BF104" i="8"/>
  <c r="BF92" i="8"/>
  <c r="BF93" i="8"/>
  <c r="BF105" i="8"/>
  <c r="BF94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E2" i="8"/>
  <c r="BE3" i="8"/>
  <c r="BE4" i="8"/>
  <c r="BE5" i="8"/>
  <c r="BE8" i="8"/>
  <c r="BE6" i="8"/>
  <c r="BE11" i="8"/>
  <c r="BE9" i="8"/>
  <c r="BE12" i="8"/>
  <c r="BE10" i="8"/>
  <c r="BE7" i="8"/>
  <c r="BE13" i="8"/>
  <c r="BE14" i="8"/>
  <c r="BE21" i="8"/>
  <c r="BE15" i="8"/>
  <c r="BE16" i="8"/>
  <c r="BE17" i="8"/>
  <c r="BE18" i="8"/>
  <c r="BE22" i="8"/>
  <c r="BE19" i="8"/>
  <c r="BE23" i="8"/>
  <c r="BE20" i="8"/>
  <c r="BE39" i="8"/>
  <c r="BE40" i="8"/>
  <c r="BE56" i="8"/>
  <c r="BE41" i="8"/>
  <c r="BE42" i="8"/>
  <c r="BE24" i="8"/>
  <c r="BE57" i="8"/>
  <c r="BE43" i="8"/>
  <c r="BE25" i="8"/>
  <c r="BE26" i="8"/>
  <c r="BE27" i="8"/>
  <c r="BE28" i="8"/>
  <c r="BE44" i="8"/>
  <c r="BE45" i="8"/>
  <c r="BE46" i="8"/>
  <c r="BE29" i="8"/>
  <c r="BE30" i="8"/>
  <c r="BE31" i="8"/>
  <c r="BE32" i="8"/>
  <c r="BE33" i="8"/>
  <c r="BE47" i="8"/>
  <c r="BE48" i="8"/>
  <c r="BE34" i="8"/>
  <c r="BE49" i="8"/>
  <c r="BE35" i="8"/>
  <c r="BE50" i="8"/>
  <c r="BE36" i="8"/>
  <c r="BE51" i="8"/>
  <c r="BE52" i="8"/>
  <c r="BE53" i="8"/>
  <c r="BE54" i="8"/>
  <c r="BE37" i="8"/>
  <c r="BE55" i="8"/>
  <c r="BE38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86" i="8"/>
  <c r="BE87" i="8"/>
  <c r="BE95" i="8"/>
  <c r="BE88" i="8"/>
  <c r="BE96" i="8"/>
  <c r="BE97" i="8"/>
  <c r="BE98" i="8"/>
  <c r="BE99" i="8"/>
  <c r="BE89" i="8"/>
  <c r="BE100" i="8"/>
  <c r="BE101" i="8"/>
  <c r="BE102" i="8"/>
  <c r="BE103" i="8"/>
  <c r="BE90" i="8"/>
  <c r="BE91" i="8"/>
  <c r="BE104" i="8"/>
  <c r="BE92" i="8"/>
  <c r="BE93" i="8"/>
  <c r="BE105" i="8"/>
  <c r="BE94" i="8"/>
  <c r="BE106" i="8"/>
  <c r="BE107" i="8"/>
  <c r="BE108" i="8"/>
  <c r="BE109" i="8"/>
  <c r="BE110" i="8"/>
  <c r="BE111" i="8"/>
  <c r="BE112" i="8"/>
  <c r="BE113" i="8"/>
  <c r="BE114" i="8"/>
  <c r="BE115" i="8"/>
  <c r="BE116" i="8"/>
  <c r="BE117" i="8"/>
  <c r="BE118" i="8"/>
  <c r="BE119" i="8"/>
  <c r="BE120" i="8"/>
  <c r="BE121" i="8"/>
  <c r="BE122" i="8"/>
  <c r="BE123" i="8"/>
  <c r="BE124" i="8"/>
  <c r="BE125" i="8"/>
  <c r="BE126" i="8"/>
  <c r="BE127" i="8"/>
  <c r="BE128" i="8"/>
  <c r="BD2" i="8"/>
  <c r="BD3" i="8"/>
  <c r="BD4" i="8"/>
  <c r="BD5" i="8"/>
  <c r="BD8" i="8"/>
  <c r="BD6" i="8"/>
  <c r="BD11" i="8"/>
  <c r="BD9" i="8"/>
  <c r="BD12" i="8"/>
  <c r="BD10" i="8"/>
  <c r="BD7" i="8"/>
  <c r="BD13" i="8"/>
  <c r="BD14" i="8"/>
  <c r="BD21" i="8"/>
  <c r="BD15" i="8"/>
  <c r="BD16" i="8"/>
  <c r="BD17" i="8"/>
  <c r="BD18" i="8"/>
  <c r="BD22" i="8"/>
  <c r="BD19" i="8"/>
  <c r="BD23" i="8"/>
  <c r="BD20" i="8"/>
  <c r="BD39" i="8"/>
  <c r="BD40" i="8"/>
  <c r="BD56" i="8"/>
  <c r="BD41" i="8"/>
  <c r="BD42" i="8"/>
  <c r="BD24" i="8"/>
  <c r="BD57" i="8"/>
  <c r="BD43" i="8"/>
  <c r="BD25" i="8"/>
  <c r="BD26" i="8"/>
  <c r="BD27" i="8"/>
  <c r="BD28" i="8"/>
  <c r="BD44" i="8"/>
  <c r="BD45" i="8"/>
  <c r="BD46" i="8"/>
  <c r="BD29" i="8"/>
  <c r="BD30" i="8"/>
  <c r="BD31" i="8"/>
  <c r="BD32" i="8"/>
  <c r="BD33" i="8"/>
  <c r="BD47" i="8"/>
  <c r="BD48" i="8"/>
  <c r="BD34" i="8"/>
  <c r="BD49" i="8"/>
  <c r="BD35" i="8"/>
  <c r="BD50" i="8"/>
  <c r="BD36" i="8"/>
  <c r="BD51" i="8"/>
  <c r="BD52" i="8"/>
  <c r="BD53" i="8"/>
  <c r="BD54" i="8"/>
  <c r="BD37" i="8"/>
  <c r="BD55" i="8"/>
  <c r="BD38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BD70" i="8"/>
  <c r="BD71" i="8"/>
  <c r="BD72" i="8"/>
  <c r="BD73" i="8"/>
  <c r="BD74" i="8"/>
  <c r="BD75" i="8"/>
  <c r="BD76" i="8"/>
  <c r="BD77" i="8"/>
  <c r="BD78" i="8"/>
  <c r="BD79" i="8"/>
  <c r="BD80" i="8"/>
  <c r="BD81" i="8"/>
  <c r="BD82" i="8"/>
  <c r="BD83" i="8"/>
  <c r="BD84" i="8"/>
  <c r="BD85" i="8"/>
  <c r="BD86" i="8"/>
  <c r="BD87" i="8"/>
  <c r="BD95" i="8"/>
  <c r="BD88" i="8"/>
  <c r="BD96" i="8"/>
  <c r="BD97" i="8"/>
  <c r="BD98" i="8"/>
  <c r="BD99" i="8"/>
  <c r="BD89" i="8"/>
  <c r="BD100" i="8"/>
  <c r="BD101" i="8"/>
  <c r="BD102" i="8"/>
  <c r="BD103" i="8"/>
  <c r="BD90" i="8"/>
  <c r="BD91" i="8"/>
  <c r="BD104" i="8"/>
  <c r="BD92" i="8"/>
  <c r="BD93" i="8"/>
  <c r="BD105" i="8"/>
  <c r="BD94" i="8"/>
  <c r="BD106" i="8"/>
  <c r="BD107" i="8"/>
  <c r="BD108" i="8"/>
  <c r="BD109" i="8"/>
  <c r="BD110" i="8"/>
  <c r="BD111" i="8"/>
  <c r="BD112" i="8"/>
  <c r="BD113" i="8"/>
  <c r="BD114" i="8"/>
  <c r="BD115" i="8"/>
  <c r="BD116" i="8"/>
  <c r="BD117" i="8"/>
  <c r="BD118" i="8"/>
  <c r="BD119" i="8"/>
  <c r="BD120" i="8"/>
  <c r="BD121" i="8"/>
  <c r="BD122" i="8"/>
  <c r="BD123" i="8"/>
  <c r="BD124" i="8"/>
  <c r="BD125" i="8"/>
  <c r="BD126" i="8"/>
  <c r="BD127" i="8"/>
  <c r="BD128" i="8"/>
  <c r="BC2" i="8"/>
  <c r="BC3" i="8"/>
  <c r="BC4" i="8"/>
  <c r="BC5" i="8"/>
  <c r="BC8" i="8"/>
  <c r="BC6" i="8"/>
  <c r="BC11" i="8"/>
  <c r="BC9" i="8"/>
  <c r="BC12" i="8"/>
  <c r="BC10" i="8"/>
  <c r="BC7" i="8"/>
  <c r="BC13" i="8"/>
  <c r="BC14" i="8"/>
  <c r="BC21" i="8"/>
  <c r="BC15" i="8"/>
  <c r="BC16" i="8"/>
  <c r="BC17" i="8"/>
  <c r="BC18" i="8"/>
  <c r="BC22" i="8"/>
  <c r="BC19" i="8"/>
  <c r="BC23" i="8"/>
  <c r="BC20" i="8"/>
  <c r="BC39" i="8"/>
  <c r="BC40" i="8"/>
  <c r="BC56" i="8"/>
  <c r="BC41" i="8"/>
  <c r="BC42" i="8"/>
  <c r="BC24" i="8"/>
  <c r="BC57" i="8"/>
  <c r="BC43" i="8"/>
  <c r="BC25" i="8"/>
  <c r="BC26" i="8"/>
  <c r="BC27" i="8"/>
  <c r="BC28" i="8"/>
  <c r="BC44" i="8"/>
  <c r="BC45" i="8"/>
  <c r="BC46" i="8"/>
  <c r="BC29" i="8"/>
  <c r="BC30" i="8"/>
  <c r="BC31" i="8"/>
  <c r="BC32" i="8"/>
  <c r="BC33" i="8"/>
  <c r="BC47" i="8"/>
  <c r="BC48" i="8"/>
  <c r="BC34" i="8"/>
  <c r="BC49" i="8"/>
  <c r="BC35" i="8"/>
  <c r="BC50" i="8"/>
  <c r="BC36" i="8"/>
  <c r="BC51" i="8"/>
  <c r="BC52" i="8"/>
  <c r="BC53" i="8"/>
  <c r="BC54" i="8"/>
  <c r="BC37" i="8"/>
  <c r="BC55" i="8"/>
  <c r="BC38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95" i="8"/>
  <c r="BC88" i="8"/>
  <c r="BC96" i="8"/>
  <c r="BC97" i="8"/>
  <c r="BC98" i="8"/>
  <c r="BC99" i="8"/>
  <c r="BC89" i="8"/>
  <c r="BC100" i="8"/>
  <c r="BC101" i="8"/>
  <c r="BC102" i="8"/>
  <c r="BC103" i="8"/>
  <c r="BC90" i="8"/>
  <c r="BC91" i="8"/>
  <c r="BC104" i="8"/>
  <c r="BC92" i="8"/>
  <c r="BC93" i="8"/>
  <c r="BC105" i="8"/>
  <c r="BC94" i="8"/>
  <c r="BC106" i="8"/>
  <c r="BC107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B2" i="8"/>
  <c r="BB3" i="8"/>
  <c r="BB4" i="8"/>
  <c r="BB5" i="8"/>
  <c r="BB8" i="8"/>
  <c r="BB6" i="8"/>
  <c r="BB11" i="8"/>
  <c r="BB9" i="8"/>
  <c r="BB12" i="8"/>
  <c r="BB10" i="8"/>
  <c r="BB7" i="8"/>
  <c r="BB13" i="8"/>
  <c r="BB14" i="8"/>
  <c r="BB21" i="8"/>
  <c r="BB15" i="8"/>
  <c r="BB16" i="8"/>
  <c r="BB17" i="8"/>
  <c r="BB18" i="8"/>
  <c r="BB22" i="8"/>
  <c r="BB19" i="8"/>
  <c r="BB23" i="8"/>
  <c r="BB20" i="8"/>
  <c r="BB39" i="8"/>
  <c r="BB40" i="8"/>
  <c r="BB56" i="8"/>
  <c r="BB41" i="8"/>
  <c r="BB42" i="8"/>
  <c r="BB24" i="8"/>
  <c r="BB57" i="8"/>
  <c r="BB43" i="8"/>
  <c r="BB25" i="8"/>
  <c r="BB26" i="8"/>
  <c r="BB27" i="8"/>
  <c r="BB28" i="8"/>
  <c r="BB44" i="8"/>
  <c r="BB45" i="8"/>
  <c r="BB46" i="8"/>
  <c r="BB29" i="8"/>
  <c r="BB30" i="8"/>
  <c r="BB31" i="8"/>
  <c r="BB32" i="8"/>
  <c r="BB33" i="8"/>
  <c r="BB47" i="8"/>
  <c r="BB48" i="8"/>
  <c r="BB34" i="8"/>
  <c r="BB49" i="8"/>
  <c r="BB35" i="8"/>
  <c r="BB50" i="8"/>
  <c r="BB36" i="8"/>
  <c r="BB51" i="8"/>
  <c r="BB52" i="8"/>
  <c r="BB53" i="8"/>
  <c r="BB54" i="8"/>
  <c r="BB37" i="8"/>
  <c r="BB55" i="8"/>
  <c r="BB38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95" i="8"/>
  <c r="BB88" i="8"/>
  <c r="BB96" i="8"/>
  <c r="BB97" i="8"/>
  <c r="BB98" i="8"/>
  <c r="BB99" i="8"/>
  <c r="BB89" i="8"/>
  <c r="BB100" i="8"/>
  <c r="BB101" i="8"/>
  <c r="BB102" i="8"/>
  <c r="BB103" i="8"/>
  <c r="BB90" i="8"/>
  <c r="BB91" i="8"/>
  <c r="BB104" i="8"/>
  <c r="BB92" i="8"/>
  <c r="BB93" i="8"/>
  <c r="BB105" i="8"/>
  <c r="BB94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A2" i="8"/>
  <c r="BA3" i="8"/>
  <c r="BA4" i="8"/>
  <c r="BA5" i="8"/>
  <c r="BA8" i="8"/>
  <c r="BA6" i="8"/>
  <c r="BA11" i="8"/>
  <c r="BA9" i="8"/>
  <c r="BA12" i="8"/>
  <c r="BA10" i="8"/>
  <c r="BA7" i="8"/>
  <c r="BA13" i="8"/>
  <c r="BA14" i="8"/>
  <c r="BA21" i="8"/>
  <c r="BA15" i="8"/>
  <c r="BA16" i="8"/>
  <c r="BA17" i="8"/>
  <c r="BA18" i="8"/>
  <c r="BA22" i="8"/>
  <c r="BA19" i="8"/>
  <c r="BA23" i="8"/>
  <c r="BA20" i="8"/>
  <c r="BA39" i="8"/>
  <c r="BA40" i="8"/>
  <c r="BA56" i="8"/>
  <c r="BA41" i="8"/>
  <c r="BA42" i="8"/>
  <c r="BA24" i="8"/>
  <c r="BA57" i="8"/>
  <c r="BA43" i="8"/>
  <c r="BA25" i="8"/>
  <c r="BA26" i="8"/>
  <c r="BA27" i="8"/>
  <c r="BA28" i="8"/>
  <c r="BA44" i="8"/>
  <c r="BA45" i="8"/>
  <c r="BA46" i="8"/>
  <c r="BA29" i="8"/>
  <c r="BA30" i="8"/>
  <c r="BA31" i="8"/>
  <c r="BA32" i="8"/>
  <c r="BA33" i="8"/>
  <c r="BA47" i="8"/>
  <c r="BA48" i="8"/>
  <c r="BA34" i="8"/>
  <c r="BA49" i="8"/>
  <c r="BA35" i="8"/>
  <c r="BA50" i="8"/>
  <c r="BA36" i="8"/>
  <c r="BA51" i="8"/>
  <c r="BA52" i="8"/>
  <c r="BA53" i="8"/>
  <c r="BA54" i="8"/>
  <c r="BA37" i="8"/>
  <c r="BA55" i="8"/>
  <c r="BA38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95" i="8"/>
  <c r="BA88" i="8"/>
  <c r="BA96" i="8"/>
  <c r="BA97" i="8"/>
  <c r="BA98" i="8"/>
  <c r="BA99" i="8"/>
  <c r="BA89" i="8"/>
  <c r="BA100" i="8"/>
  <c r="BA101" i="8"/>
  <c r="BA102" i="8"/>
  <c r="BA103" i="8"/>
  <c r="BA90" i="8"/>
  <c r="BA91" i="8"/>
  <c r="BA104" i="8"/>
  <c r="BA92" i="8"/>
  <c r="BA93" i="8"/>
  <c r="BA105" i="8"/>
  <c r="BA94" i="8"/>
  <c r="BA106" i="8"/>
  <c r="BA107" i="8"/>
  <c r="BA108" i="8"/>
  <c r="BA109" i="8"/>
  <c r="BA110" i="8"/>
  <c r="BA111" i="8"/>
  <c r="BA112" i="8"/>
  <c r="BA113" i="8"/>
  <c r="BA114" i="8"/>
  <c r="BA115" i="8"/>
  <c r="BA116" i="8"/>
  <c r="BA117" i="8"/>
  <c r="BA118" i="8"/>
  <c r="BA119" i="8"/>
  <c r="BA120" i="8"/>
  <c r="BA121" i="8"/>
  <c r="BA122" i="8"/>
  <c r="BA123" i="8"/>
  <c r="BA124" i="8"/>
  <c r="BA125" i="8"/>
  <c r="BA126" i="8"/>
  <c r="BA127" i="8"/>
  <c r="BA128" i="8"/>
  <c r="AZ2" i="8"/>
  <c r="AZ3" i="8"/>
  <c r="AZ4" i="8"/>
  <c r="AZ5" i="8"/>
  <c r="AZ8" i="8"/>
  <c r="AZ6" i="8"/>
  <c r="AZ11" i="8"/>
  <c r="AZ9" i="8"/>
  <c r="AZ12" i="8"/>
  <c r="AZ10" i="8"/>
  <c r="AZ7" i="8"/>
  <c r="AZ13" i="8"/>
  <c r="AZ14" i="8"/>
  <c r="AZ21" i="8"/>
  <c r="AZ15" i="8"/>
  <c r="AZ16" i="8"/>
  <c r="AZ17" i="8"/>
  <c r="AZ18" i="8"/>
  <c r="AZ22" i="8"/>
  <c r="AZ19" i="8"/>
  <c r="AZ23" i="8"/>
  <c r="AZ20" i="8"/>
  <c r="AZ39" i="8"/>
  <c r="AZ40" i="8"/>
  <c r="AZ56" i="8"/>
  <c r="AZ41" i="8"/>
  <c r="AZ42" i="8"/>
  <c r="AZ24" i="8"/>
  <c r="AZ57" i="8"/>
  <c r="AZ43" i="8"/>
  <c r="AZ25" i="8"/>
  <c r="AZ26" i="8"/>
  <c r="AZ27" i="8"/>
  <c r="AZ28" i="8"/>
  <c r="AZ44" i="8"/>
  <c r="AZ45" i="8"/>
  <c r="AZ46" i="8"/>
  <c r="AZ29" i="8"/>
  <c r="AZ30" i="8"/>
  <c r="AZ31" i="8"/>
  <c r="AZ32" i="8"/>
  <c r="AZ33" i="8"/>
  <c r="AZ47" i="8"/>
  <c r="AZ48" i="8"/>
  <c r="AZ34" i="8"/>
  <c r="AZ49" i="8"/>
  <c r="AZ35" i="8"/>
  <c r="AZ50" i="8"/>
  <c r="AZ36" i="8"/>
  <c r="AZ51" i="8"/>
  <c r="AZ52" i="8"/>
  <c r="AZ53" i="8"/>
  <c r="AZ54" i="8"/>
  <c r="AZ37" i="8"/>
  <c r="AZ55" i="8"/>
  <c r="AZ38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86" i="8"/>
  <c r="AZ87" i="8"/>
  <c r="AZ95" i="8"/>
  <c r="AZ88" i="8"/>
  <c r="AZ96" i="8"/>
  <c r="AZ97" i="8"/>
  <c r="AZ98" i="8"/>
  <c r="AZ99" i="8"/>
  <c r="AZ89" i="8"/>
  <c r="AZ100" i="8"/>
  <c r="AZ101" i="8"/>
  <c r="AZ102" i="8"/>
  <c r="AZ103" i="8"/>
  <c r="AZ90" i="8"/>
  <c r="AZ91" i="8"/>
  <c r="AZ104" i="8"/>
  <c r="AZ92" i="8"/>
  <c r="AZ93" i="8"/>
  <c r="AZ105" i="8"/>
  <c r="AZ94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AZ121" i="8"/>
  <c r="AZ122" i="8"/>
  <c r="AZ123" i="8"/>
  <c r="AZ124" i="8"/>
  <c r="AZ125" i="8"/>
  <c r="AZ126" i="8"/>
  <c r="AZ127" i="8"/>
  <c r="AZ128" i="8"/>
  <c r="AY2" i="8"/>
  <c r="AY3" i="8"/>
  <c r="AY4" i="8"/>
  <c r="AY5" i="8"/>
  <c r="AY8" i="8"/>
  <c r="AY6" i="8"/>
  <c r="AY11" i="8"/>
  <c r="AY9" i="8"/>
  <c r="AY12" i="8"/>
  <c r="AY10" i="8"/>
  <c r="AY7" i="8"/>
  <c r="AY13" i="8"/>
  <c r="AY14" i="8"/>
  <c r="AY21" i="8"/>
  <c r="AY15" i="8"/>
  <c r="AY16" i="8"/>
  <c r="AY17" i="8"/>
  <c r="AY18" i="8"/>
  <c r="AY22" i="8"/>
  <c r="AY19" i="8"/>
  <c r="AY23" i="8"/>
  <c r="AY20" i="8"/>
  <c r="AY39" i="8"/>
  <c r="AY40" i="8"/>
  <c r="AY56" i="8"/>
  <c r="AY41" i="8"/>
  <c r="AY42" i="8"/>
  <c r="AY24" i="8"/>
  <c r="AY57" i="8"/>
  <c r="AY43" i="8"/>
  <c r="AY25" i="8"/>
  <c r="AY26" i="8"/>
  <c r="AY27" i="8"/>
  <c r="AY28" i="8"/>
  <c r="AY44" i="8"/>
  <c r="AY45" i="8"/>
  <c r="AY46" i="8"/>
  <c r="AY29" i="8"/>
  <c r="AY30" i="8"/>
  <c r="AY31" i="8"/>
  <c r="AY32" i="8"/>
  <c r="AY33" i="8"/>
  <c r="AY47" i="8"/>
  <c r="AY48" i="8"/>
  <c r="AY34" i="8"/>
  <c r="AY49" i="8"/>
  <c r="AY35" i="8"/>
  <c r="AY50" i="8"/>
  <c r="AY36" i="8"/>
  <c r="AY51" i="8"/>
  <c r="AY52" i="8"/>
  <c r="AY53" i="8"/>
  <c r="AY54" i="8"/>
  <c r="AY37" i="8"/>
  <c r="AY55" i="8"/>
  <c r="AY38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95" i="8"/>
  <c r="AY88" i="8"/>
  <c r="AY96" i="8"/>
  <c r="AY97" i="8"/>
  <c r="AY98" i="8"/>
  <c r="AY99" i="8"/>
  <c r="AY89" i="8"/>
  <c r="AY100" i="8"/>
  <c r="AY101" i="8"/>
  <c r="AY102" i="8"/>
  <c r="AY103" i="8"/>
  <c r="AY90" i="8"/>
  <c r="AY91" i="8"/>
  <c r="AY104" i="8"/>
  <c r="AY92" i="8"/>
  <c r="AY93" i="8"/>
  <c r="AY105" i="8"/>
  <c r="AY94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X2" i="8"/>
  <c r="AX3" i="8"/>
  <c r="AX4" i="8"/>
  <c r="AX5" i="8"/>
  <c r="AX8" i="8"/>
  <c r="AX6" i="8"/>
  <c r="AX11" i="8"/>
  <c r="AX9" i="8"/>
  <c r="AX12" i="8"/>
  <c r="AX10" i="8"/>
  <c r="AX7" i="8"/>
  <c r="AX13" i="8"/>
  <c r="AX14" i="8"/>
  <c r="AX21" i="8"/>
  <c r="AX15" i="8"/>
  <c r="AX16" i="8"/>
  <c r="AX17" i="8"/>
  <c r="AX18" i="8"/>
  <c r="AX22" i="8"/>
  <c r="AX19" i="8"/>
  <c r="AX23" i="8"/>
  <c r="AX20" i="8"/>
  <c r="AX39" i="8"/>
  <c r="AX40" i="8"/>
  <c r="AX56" i="8"/>
  <c r="AX41" i="8"/>
  <c r="AX42" i="8"/>
  <c r="AX24" i="8"/>
  <c r="AX57" i="8"/>
  <c r="AX43" i="8"/>
  <c r="AX25" i="8"/>
  <c r="AX26" i="8"/>
  <c r="AX27" i="8"/>
  <c r="AX28" i="8"/>
  <c r="AX44" i="8"/>
  <c r="AX45" i="8"/>
  <c r="AX46" i="8"/>
  <c r="AX29" i="8"/>
  <c r="AX30" i="8"/>
  <c r="AX31" i="8"/>
  <c r="AX32" i="8"/>
  <c r="AX33" i="8"/>
  <c r="AX47" i="8"/>
  <c r="AX48" i="8"/>
  <c r="AX34" i="8"/>
  <c r="AX49" i="8"/>
  <c r="AX35" i="8"/>
  <c r="AX50" i="8"/>
  <c r="AX36" i="8"/>
  <c r="AX51" i="8"/>
  <c r="AX52" i="8"/>
  <c r="AX53" i="8"/>
  <c r="AX54" i="8"/>
  <c r="AX37" i="8"/>
  <c r="AX55" i="8"/>
  <c r="AX38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95" i="8"/>
  <c r="AX88" i="8"/>
  <c r="AX96" i="8"/>
  <c r="AX97" i="8"/>
  <c r="AX98" i="8"/>
  <c r="AX99" i="8"/>
  <c r="AX89" i="8"/>
  <c r="AX100" i="8"/>
  <c r="AX101" i="8"/>
  <c r="AX102" i="8"/>
  <c r="AX103" i="8"/>
  <c r="AX90" i="8"/>
  <c r="AX91" i="8"/>
  <c r="AX104" i="8"/>
  <c r="AX92" i="8"/>
  <c r="AX93" i="8"/>
  <c r="AX105" i="8"/>
  <c r="AX94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W2" i="8"/>
  <c r="AW3" i="8"/>
  <c r="AW4" i="8"/>
  <c r="AW5" i="8"/>
  <c r="AW8" i="8"/>
  <c r="AW6" i="8"/>
  <c r="AW11" i="8"/>
  <c r="AW9" i="8"/>
  <c r="AW12" i="8"/>
  <c r="AW10" i="8"/>
  <c r="AW7" i="8"/>
  <c r="AW13" i="8"/>
  <c r="AW14" i="8"/>
  <c r="AW21" i="8"/>
  <c r="AW15" i="8"/>
  <c r="AW16" i="8"/>
  <c r="AW17" i="8"/>
  <c r="AW18" i="8"/>
  <c r="AW22" i="8"/>
  <c r="AW19" i="8"/>
  <c r="AW23" i="8"/>
  <c r="AW20" i="8"/>
  <c r="AW39" i="8"/>
  <c r="AW40" i="8"/>
  <c r="AW56" i="8"/>
  <c r="AW41" i="8"/>
  <c r="AW42" i="8"/>
  <c r="AW24" i="8"/>
  <c r="AW57" i="8"/>
  <c r="AW43" i="8"/>
  <c r="AW25" i="8"/>
  <c r="AW26" i="8"/>
  <c r="AW27" i="8"/>
  <c r="AW28" i="8"/>
  <c r="AW44" i="8"/>
  <c r="AW45" i="8"/>
  <c r="AW46" i="8"/>
  <c r="AW29" i="8"/>
  <c r="AW30" i="8"/>
  <c r="AW31" i="8"/>
  <c r="AW32" i="8"/>
  <c r="AW33" i="8"/>
  <c r="AW47" i="8"/>
  <c r="AW48" i="8"/>
  <c r="AW34" i="8"/>
  <c r="AW49" i="8"/>
  <c r="AW35" i="8"/>
  <c r="AW50" i="8"/>
  <c r="AW36" i="8"/>
  <c r="AW51" i="8"/>
  <c r="AW52" i="8"/>
  <c r="AW53" i="8"/>
  <c r="AW54" i="8"/>
  <c r="AW37" i="8"/>
  <c r="AW55" i="8"/>
  <c r="AW38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95" i="8"/>
  <c r="AW88" i="8"/>
  <c r="AW96" i="8"/>
  <c r="AW97" i="8"/>
  <c r="AW98" i="8"/>
  <c r="AW99" i="8"/>
  <c r="AW89" i="8"/>
  <c r="AW100" i="8"/>
  <c r="AW101" i="8"/>
  <c r="AW102" i="8"/>
  <c r="AW103" i="8"/>
  <c r="AW90" i="8"/>
  <c r="AW91" i="8"/>
  <c r="AW104" i="8"/>
  <c r="AW92" i="8"/>
  <c r="AW93" i="8"/>
  <c r="AW105" i="8"/>
  <c r="AW94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V2" i="8"/>
  <c r="AV3" i="8"/>
  <c r="AV4" i="8"/>
  <c r="AV5" i="8"/>
  <c r="AV8" i="8"/>
  <c r="AV6" i="8"/>
  <c r="AV11" i="8"/>
  <c r="AV9" i="8"/>
  <c r="AV12" i="8"/>
  <c r="AV10" i="8"/>
  <c r="AV7" i="8"/>
  <c r="AV13" i="8"/>
  <c r="AV14" i="8"/>
  <c r="AV21" i="8"/>
  <c r="AV15" i="8"/>
  <c r="AV16" i="8"/>
  <c r="AV17" i="8"/>
  <c r="AV18" i="8"/>
  <c r="AV22" i="8"/>
  <c r="AV19" i="8"/>
  <c r="AV23" i="8"/>
  <c r="AV20" i="8"/>
  <c r="AV39" i="8"/>
  <c r="AV40" i="8"/>
  <c r="AV56" i="8"/>
  <c r="AV41" i="8"/>
  <c r="AV42" i="8"/>
  <c r="AV24" i="8"/>
  <c r="AV57" i="8"/>
  <c r="AV43" i="8"/>
  <c r="AV25" i="8"/>
  <c r="AV26" i="8"/>
  <c r="AV27" i="8"/>
  <c r="AV28" i="8"/>
  <c r="AV44" i="8"/>
  <c r="AV45" i="8"/>
  <c r="AV46" i="8"/>
  <c r="AV29" i="8"/>
  <c r="AV30" i="8"/>
  <c r="AV31" i="8"/>
  <c r="AV32" i="8"/>
  <c r="AV33" i="8"/>
  <c r="AV47" i="8"/>
  <c r="AV48" i="8"/>
  <c r="AV34" i="8"/>
  <c r="AV49" i="8"/>
  <c r="AV35" i="8"/>
  <c r="AV50" i="8"/>
  <c r="AV36" i="8"/>
  <c r="AV51" i="8"/>
  <c r="AV52" i="8"/>
  <c r="AV53" i="8"/>
  <c r="AV54" i="8"/>
  <c r="AV37" i="8"/>
  <c r="AV55" i="8"/>
  <c r="AV38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95" i="8"/>
  <c r="AV88" i="8"/>
  <c r="AV96" i="8"/>
  <c r="AV97" i="8"/>
  <c r="AV98" i="8"/>
  <c r="AV99" i="8"/>
  <c r="AV89" i="8"/>
  <c r="AV100" i="8"/>
  <c r="AV101" i="8"/>
  <c r="AV102" i="8"/>
  <c r="AV103" i="8"/>
  <c r="AV90" i="8"/>
  <c r="AV91" i="8"/>
  <c r="AV104" i="8"/>
  <c r="AV92" i="8"/>
  <c r="AV93" i="8"/>
  <c r="AV105" i="8"/>
  <c r="AV94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U2" i="8"/>
  <c r="AU3" i="8"/>
  <c r="AU4" i="8"/>
  <c r="AU5" i="8"/>
  <c r="AU8" i="8"/>
  <c r="AU6" i="8"/>
  <c r="AU11" i="8"/>
  <c r="AU9" i="8"/>
  <c r="AU12" i="8"/>
  <c r="AU10" i="8"/>
  <c r="AU7" i="8"/>
  <c r="AU13" i="8"/>
  <c r="AU14" i="8"/>
  <c r="AU21" i="8"/>
  <c r="AU15" i="8"/>
  <c r="AU16" i="8"/>
  <c r="AU17" i="8"/>
  <c r="AU18" i="8"/>
  <c r="AU22" i="8"/>
  <c r="AU19" i="8"/>
  <c r="AU23" i="8"/>
  <c r="AU20" i="8"/>
  <c r="AU39" i="8"/>
  <c r="AU40" i="8"/>
  <c r="AU56" i="8"/>
  <c r="AU41" i="8"/>
  <c r="AU42" i="8"/>
  <c r="AU24" i="8"/>
  <c r="AU57" i="8"/>
  <c r="AU43" i="8"/>
  <c r="AU25" i="8"/>
  <c r="AU26" i="8"/>
  <c r="AU27" i="8"/>
  <c r="AU28" i="8"/>
  <c r="AU44" i="8"/>
  <c r="AU45" i="8"/>
  <c r="AU46" i="8"/>
  <c r="AU29" i="8"/>
  <c r="AU30" i="8"/>
  <c r="AU31" i="8"/>
  <c r="AU32" i="8"/>
  <c r="AU33" i="8"/>
  <c r="AU47" i="8"/>
  <c r="AU48" i="8"/>
  <c r="AU34" i="8"/>
  <c r="AU49" i="8"/>
  <c r="AU35" i="8"/>
  <c r="AU50" i="8"/>
  <c r="AU36" i="8"/>
  <c r="AU51" i="8"/>
  <c r="AU52" i="8"/>
  <c r="AU53" i="8"/>
  <c r="AU54" i="8"/>
  <c r="AU37" i="8"/>
  <c r="AU55" i="8"/>
  <c r="AU38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95" i="8"/>
  <c r="AU88" i="8"/>
  <c r="AU96" i="8"/>
  <c r="AU97" i="8"/>
  <c r="AU98" i="8"/>
  <c r="AU99" i="8"/>
  <c r="AU89" i="8"/>
  <c r="AU100" i="8"/>
  <c r="AU101" i="8"/>
  <c r="AU102" i="8"/>
  <c r="AU103" i="8"/>
  <c r="AU90" i="8"/>
  <c r="AU91" i="8"/>
  <c r="AU104" i="8"/>
  <c r="AU92" i="8"/>
  <c r="AU93" i="8"/>
  <c r="AU105" i="8"/>
  <c r="AU94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T2" i="8"/>
  <c r="AT3" i="8"/>
  <c r="AT4" i="8"/>
  <c r="AT5" i="8"/>
  <c r="AT8" i="8"/>
  <c r="AT6" i="8"/>
  <c r="AT11" i="8"/>
  <c r="AT9" i="8"/>
  <c r="AT12" i="8"/>
  <c r="AT10" i="8"/>
  <c r="AT7" i="8"/>
  <c r="AT13" i="8"/>
  <c r="AT14" i="8"/>
  <c r="AT21" i="8"/>
  <c r="AT15" i="8"/>
  <c r="AT16" i="8"/>
  <c r="AT17" i="8"/>
  <c r="AT18" i="8"/>
  <c r="AT22" i="8"/>
  <c r="AT19" i="8"/>
  <c r="AT23" i="8"/>
  <c r="AT20" i="8"/>
  <c r="AT39" i="8"/>
  <c r="AT40" i="8"/>
  <c r="AT56" i="8"/>
  <c r="AT41" i="8"/>
  <c r="AT42" i="8"/>
  <c r="AT24" i="8"/>
  <c r="AT57" i="8"/>
  <c r="AT43" i="8"/>
  <c r="AT25" i="8"/>
  <c r="AT26" i="8"/>
  <c r="AT27" i="8"/>
  <c r="AT28" i="8"/>
  <c r="AT44" i="8"/>
  <c r="AT45" i="8"/>
  <c r="AT46" i="8"/>
  <c r="AT29" i="8"/>
  <c r="AT30" i="8"/>
  <c r="AT31" i="8"/>
  <c r="AT32" i="8"/>
  <c r="AT33" i="8"/>
  <c r="AT47" i="8"/>
  <c r="AT48" i="8"/>
  <c r="AT34" i="8"/>
  <c r="AT49" i="8"/>
  <c r="AT35" i="8"/>
  <c r="AT50" i="8"/>
  <c r="AT36" i="8"/>
  <c r="AT51" i="8"/>
  <c r="AT52" i="8"/>
  <c r="AT53" i="8"/>
  <c r="AT54" i="8"/>
  <c r="AT37" i="8"/>
  <c r="AT55" i="8"/>
  <c r="AT38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95" i="8"/>
  <c r="AT88" i="8"/>
  <c r="AT96" i="8"/>
  <c r="AT97" i="8"/>
  <c r="AT98" i="8"/>
  <c r="AT99" i="8"/>
  <c r="AT89" i="8"/>
  <c r="AT100" i="8"/>
  <c r="AT101" i="8"/>
  <c r="AT102" i="8"/>
  <c r="AT103" i="8"/>
  <c r="AT90" i="8"/>
  <c r="AT91" i="8"/>
  <c r="AT104" i="8"/>
  <c r="AT92" i="8"/>
  <c r="AT93" i="8"/>
  <c r="AT105" i="8"/>
  <c r="AT94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S2" i="8"/>
  <c r="AS3" i="8"/>
  <c r="AS4" i="8"/>
  <c r="AS5" i="8"/>
  <c r="AS8" i="8"/>
  <c r="AS6" i="8"/>
  <c r="AS11" i="8"/>
  <c r="AS9" i="8"/>
  <c r="AS12" i="8"/>
  <c r="AS10" i="8"/>
  <c r="AS7" i="8"/>
  <c r="AS13" i="8"/>
  <c r="AS14" i="8"/>
  <c r="AS21" i="8"/>
  <c r="AS15" i="8"/>
  <c r="AS16" i="8"/>
  <c r="AS17" i="8"/>
  <c r="AS18" i="8"/>
  <c r="AS22" i="8"/>
  <c r="AS19" i="8"/>
  <c r="AS23" i="8"/>
  <c r="AS20" i="8"/>
  <c r="AS39" i="8"/>
  <c r="AS40" i="8"/>
  <c r="AS56" i="8"/>
  <c r="AS41" i="8"/>
  <c r="AS42" i="8"/>
  <c r="AS24" i="8"/>
  <c r="AS57" i="8"/>
  <c r="AS43" i="8"/>
  <c r="AS25" i="8"/>
  <c r="AS26" i="8"/>
  <c r="AS27" i="8"/>
  <c r="AS28" i="8"/>
  <c r="AS44" i="8"/>
  <c r="AS45" i="8"/>
  <c r="AS46" i="8"/>
  <c r="AS29" i="8"/>
  <c r="AS30" i="8"/>
  <c r="AS31" i="8"/>
  <c r="AS32" i="8"/>
  <c r="AS33" i="8"/>
  <c r="AS47" i="8"/>
  <c r="AS48" i="8"/>
  <c r="AS34" i="8"/>
  <c r="AS49" i="8"/>
  <c r="AS35" i="8"/>
  <c r="AS50" i="8"/>
  <c r="AS36" i="8"/>
  <c r="AS51" i="8"/>
  <c r="AS52" i="8"/>
  <c r="AS53" i="8"/>
  <c r="AS54" i="8"/>
  <c r="AS37" i="8"/>
  <c r="AS55" i="8"/>
  <c r="AS38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95" i="8"/>
  <c r="AS88" i="8"/>
  <c r="AS96" i="8"/>
  <c r="AS97" i="8"/>
  <c r="AS98" i="8"/>
  <c r="AS99" i="8"/>
  <c r="AS89" i="8"/>
  <c r="AS100" i="8"/>
  <c r="AS101" i="8"/>
  <c r="AS102" i="8"/>
  <c r="AS103" i="8"/>
  <c r="AS90" i="8"/>
  <c r="AS91" i="8"/>
  <c r="AS104" i="8"/>
  <c r="AS92" i="8"/>
  <c r="AS93" i="8"/>
  <c r="AS105" i="8"/>
  <c r="AS94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R2" i="8"/>
  <c r="AR3" i="8"/>
  <c r="AR4" i="8"/>
  <c r="AR5" i="8"/>
  <c r="AR8" i="8"/>
  <c r="AR6" i="8"/>
  <c r="AR11" i="8"/>
  <c r="AR9" i="8"/>
  <c r="AR12" i="8"/>
  <c r="AR10" i="8"/>
  <c r="AR7" i="8"/>
  <c r="AR13" i="8"/>
  <c r="AR14" i="8"/>
  <c r="AR21" i="8"/>
  <c r="AR15" i="8"/>
  <c r="AR16" i="8"/>
  <c r="AR17" i="8"/>
  <c r="AR18" i="8"/>
  <c r="AR22" i="8"/>
  <c r="AR19" i="8"/>
  <c r="AR23" i="8"/>
  <c r="AR20" i="8"/>
  <c r="AR39" i="8"/>
  <c r="AR40" i="8"/>
  <c r="AR56" i="8"/>
  <c r="AR41" i="8"/>
  <c r="AR42" i="8"/>
  <c r="AR24" i="8"/>
  <c r="AR57" i="8"/>
  <c r="AR43" i="8"/>
  <c r="AR25" i="8"/>
  <c r="AR26" i="8"/>
  <c r="AR27" i="8"/>
  <c r="AR28" i="8"/>
  <c r="AR44" i="8"/>
  <c r="AR45" i="8"/>
  <c r="AR46" i="8"/>
  <c r="AR29" i="8"/>
  <c r="AR30" i="8"/>
  <c r="AR31" i="8"/>
  <c r="AR32" i="8"/>
  <c r="AR33" i="8"/>
  <c r="AR47" i="8"/>
  <c r="AR48" i="8"/>
  <c r="AR34" i="8"/>
  <c r="AR49" i="8"/>
  <c r="AR35" i="8"/>
  <c r="AR50" i="8"/>
  <c r="AR36" i="8"/>
  <c r="AR51" i="8"/>
  <c r="AR52" i="8"/>
  <c r="AR53" i="8"/>
  <c r="AR54" i="8"/>
  <c r="AR37" i="8"/>
  <c r="AR55" i="8"/>
  <c r="AR38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95" i="8"/>
  <c r="AR88" i="8"/>
  <c r="AR96" i="8"/>
  <c r="AR97" i="8"/>
  <c r="AR98" i="8"/>
  <c r="AR99" i="8"/>
  <c r="AR89" i="8"/>
  <c r="AR100" i="8"/>
  <c r="AR101" i="8"/>
  <c r="AR102" i="8"/>
  <c r="AR103" i="8"/>
  <c r="AR90" i="8"/>
  <c r="AR91" i="8"/>
  <c r="AR104" i="8"/>
  <c r="AR92" i="8"/>
  <c r="AR93" i="8"/>
  <c r="AR105" i="8"/>
  <c r="AR94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Q2" i="8"/>
  <c r="AQ3" i="8"/>
  <c r="AQ4" i="8"/>
  <c r="AQ5" i="8"/>
  <c r="AQ8" i="8"/>
  <c r="AQ6" i="8"/>
  <c r="AQ11" i="8"/>
  <c r="AQ9" i="8"/>
  <c r="AQ12" i="8"/>
  <c r="AQ10" i="8"/>
  <c r="AQ7" i="8"/>
  <c r="AQ13" i="8"/>
  <c r="AQ14" i="8"/>
  <c r="AQ21" i="8"/>
  <c r="AQ15" i="8"/>
  <c r="AQ16" i="8"/>
  <c r="AQ17" i="8"/>
  <c r="AQ18" i="8"/>
  <c r="AQ22" i="8"/>
  <c r="AQ19" i="8"/>
  <c r="AQ23" i="8"/>
  <c r="AQ20" i="8"/>
  <c r="AQ39" i="8"/>
  <c r="AQ40" i="8"/>
  <c r="AQ56" i="8"/>
  <c r="AQ41" i="8"/>
  <c r="AQ42" i="8"/>
  <c r="AQ24" i="8"/>
  <c r="AQ57" i="8"/>
  <c r="AQ43" i="8"/>
  <c r="AQ25" i="8"/>
  <c r="AQ26" i="8"/>
  <c r="AQ27" i="8"/>
  <c r="AQ28" i="8"/>
  <c r="AQ44" i="8"/>
  <c r="AQ45" i="8"/>
  <c r="AQ46" i="8"/>
  <c r="AQ29" i="8"/>
  <c r="AQ30" i="8"/>
  <c r="AQ31" i="8"/>
  <c r="AQ32" i="8"/>
  <c r="AQ33" i="8"/>
  <c r="AQ47" i="8"/>
  <c r="AQ48" i="8"/>
  <c r="AQ34" i="8"/>
  <c r="AQ49" i="8"/>
  <c r="AQ35" i="8"/>
  <c r="AQ50" i="8"/>
  <c r="AQ36" i="8"/>
  <c r="AQ51" i="8"/>
  <c r="AQ52" i="8"/>
  <c r="AQ53" i="8"/>
  <c r="AQ54" i="8"/>
  <c r="AQ37" i="8"/>
  <c r="AQ55" i="8"/>
  <c r="AQ38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95" i="8"/>
  <c r="AQ88" i="8"/>
  <c r="AQ96" i="8"/>
  <c r="AQ97" i="8"/>
  <c r="AQ98" i="8"/>
  <c r="AQ99" i="8"/>
  <c r="AQ89" i="8"/>
  <c r="AQ100" i="8"/>
  <c r="AQ101" i="8"/>
  <c r="AQ102" i="8"/>
  <c r="AQ103" i="8"/>
  <c r="AQ90" i="8"/>
  <c r="AQ91" i="8"/>
  <c r="AQ104" i="8"/>
  <c r="AQ92" i="8"/>
  <c r="AQ93" i="8"/>
  <c r="AQ105" i="8"/>
  <c r="AQ94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P2" i="8"/>
  <c r="AP3" i="8"/>
  <c r="AP4" i="8"/>
  <c r="AP5" i="8"/>
  <c r="AP8" i="8"/>
  <c r="AP6" i="8"/>
  <c r="AP11" i="8"/>
  <c r="AP9" i="8"/>
  <c r="AP12" i="8"/>
  <c r="AP10" i="8"/>
  <c r="AP7" i="8"/>
  <c r="AP13" i="8"/>
  <c r="AP14" i="8"/>
  <c r="AP21" i="8"/>
  <c r="AP15" i="8"/>
  <c r="AP16" i="8"/>
  <c r="AP17" i="8"/>
  <c r="AP18" i="8"/>
  <c r="AP22" i="8"/>
  <c r="AP19" i="8"/>
  <c r="AP23" i="8"/>
  <c r="AP20" i="8"/>
  <c r="AP39" i="8"/>
  <c r="AP40" i="8"/>
  <c r="AP56" i="8"/>
  <c r="AP41" i="8"/>
  <c r="AP42" i="8"/>
  <c r="AP24" i="8"/>
  <c r="AP57" i="8"/>
  <c r="AP43" i="8"/>
  <c r="AP25" i="8"/>
  <c r="AP26" i="8"/>
  <c r="AP27" i="8"/>
  <c r="AP28" i="8"/>
  <c r="AP44" i="8"/>
  <c r="AP45" i="8"/>
  <c r="AP46" i="8"/>
  <c r="AP29" i="8"/>
  <c r="AP30" i="8"/>
  <c r="AP31" i="8"/>
  <c r="AP32" i="8"/>
  <c r="AP33" i="8"/>
  <c r="AP47" i="8"/>
  <c r="AP48" i="8"/>
  <c r="AP34" i="8"/>
  <c r="AP49" i="8"/>
  <c r="AP35" i="8"/>
  <c r="AP50" i="8"/>
  <c r="AP36" i="8"/>
  <c r="AP51" i="8"/>
  <c r="AP52" i="8"/>
  <c r="AP53" i="8"/>
  <c r="AP54" i="8"/>
  <c r="AP37" i="8"/>
  <c r="AP55" i="8"/>
  <c r="AP38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95" i="8"/>
  <c r="AP88" i="8"/>
  <c r="AP96" i="8"/>
  <c r="AP97" i="8"/>
  <c r="AP98" i="8"/>
  <c r="AP99" i="8"/>
  <c r="AP89" i="8"/>
  <c r="AP100" i="8"/>
  <c r="AP101" i="8"/>
  <c r="AP102" i="8"/>
  <c r="AP103" i="8"/>
  <c r="AP90" i="8"/>
  <c r="AP91" i="8"/>
  <c r="AP104" i="8"/>
  <c r="AP92" i="8"/>
  <c r="AP93" i="8"/>
  <c r="AP105" i="8"/>
  <c r="AP94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O2" i="8"/>
  <c r="AO3" i="8"/>
  <c r="AO4" i="8"/>
  <c r="AO5" i="8"/>
  <c r="AO8" i="8"/>
  <c r="AO6" i="8"/>
  <c r="AO11" i="8"/>
  <c r="AO9" i="8"/>
  <c r="AO12" i="8"/>
  <c r="AO10" i="8"/>
  <c r="AO7" i="8"/>
  <c r="AO13" i="8"/>
  <c r="AO14" i="8"/>
  <c r="AO21" i="8"/>
  <c r="AO15" i="8"/>
  <c r="AO16" i="8"/>
  <c r="AO17" i="8"/>
  <c r="AO18" i="8"/>
  <c r="AO22" i="8"/>
  <c r="AO19" i="8"/>
  <c r="AO23" i="8"/>
  <c r="AO20" i="8"/>
  <c r="AO39" i="8"/>
  <c r="AO40" i="8"/>
  <c r="AO56" i="8"/>
  <c r="AO41" i="8"/>
  <c r="AO42" i="8"/>
  <c r="AO24" i="8"/>
  <c r="AO57" i="8"/>
  <c r="AO43" i="8"/>
  <c r="AO25" i="8"/>
  <c r="AO26" i="8"/>
  <c r="AO27" i="8"/>
  <c r="AO28" i="8"/>
  <c r="AO44" i="8"/>
  <c r="AO45" i="8"/>
  <c r="AO46" i="8"/>
  <c r="AO29" i="8"/>
  <c r="AO30" i="8"/>
  <c r="AO31" i="8"/>
  <c r="AO32" i="8"/>
  <c r="AO33" i="8"/>
  <c r="AO47" i="8"/>
  <c r="AO48" i="8"/>
  <c r="AO34" i="8"/>
  <c r="AO49" i="8"/>
  <c r="AO35" i="8"/>
  <c r="AO50" i="8"/>
  <c r="AO36" i="8"/>
  <c r="AO51" i="8"/>
  <c r="AO52" i="8"/>
  <c r="AO53" i="8"/>
  <c r="AO54" i="8"/>
  <c r="AO37" i="8"/>
  <c r="AO55" i="8"/>
  <c r="AO38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95" i="8"/>
  <c r="AO88" i="8"/>
  <c r="AO96" i="8"/>
  <c r="AO97" i="8"/>
  <c r="AO98" i="8"/>
  <c r="AO99" i="8"/>
  <c r="AO89" i="8"/>
  <c r="AO100" i="8"/>
  <c r="AO101" i="8"/>
  <c r="AO102" i="8"/>
  <c r="AO103" i="8"/>
  <c r="AO90" i="8"/>
  <c r="AO91" i="8"/>
  <c r="AO104" i="8"/>
  <c r="AO92" i="8"/>
  <c r="AO93" i="8"/>
  <c r="AO105" i="8"/>
  <c r="AO94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N2" i="8"/>
  <c r="AN3" i="8"/>
  <c r="AN4" i="8"/>
  <c r="AN5" i="8"/>
  <c r="AN8" i="8"/>
  <c r="AN6" i="8"/>
  <c r="AN11" i="8"/>
  <c r="AN9" i="8"/>
  <c r="AN12" i="8"/>
  <c r="AN10" i="8"/>
  <c r="AN7" i="8"/>
  <c r="AN13" i="8"/>
  <c r="AN14" i="8"/>
  <c r="AN21" i="8"/>
  <c r="AN15" i="8"/>
  <c r="AN16" i="8"/>
  <c r="AN17" i="8"/>
  <c r="AN18" i="8"/>
  <c r="AN22" i="8"/>
  <c r="AN19" i="8"/>
  <c r="AN23" i="8"/>
  <c r="AN20" i="8"/>
  <c r="AN39" i="8"/>
  <c r="AN40" i="8"/>
  <c r="AN56" i="8"/>
  <c r="AN41" i="8"/>
  <c r="AN42" i="8"/>
  <c r="AN24" i="8"/>
  <c r="AN57" i="8"/>
  <c r="AN43" i="8"/>
  <c r="AN25" i="8"/>
  <c r="AN26" i="8"/>
  <c r="AN27" i="8"/>
  <c r="AN28" i="8"/>
  <c r="AN44" i="8"/>
  <c r="AN45" i="8"/>
  <c r="AN46" i="8"/>
  <c r="AN29" i="8"/>
  <c r="AN30" i="8"/>
  <c r="AN31" i="8"/>
  <c r="AN32" i="8"/>
  <c r="AN33" i="8"/>
  <c r="AN47" i="8"/>
  <c r="AN48" i="8"/>
  <c r="AN34" i="8"/>
  <c r="AN49" i="8"/>
  <c r="AN35" i="8"/>
  <c r="AN50" i="8"/>
  <c r="AN36" i="8"/>
  <c r="AN51" i="8"/>
  <c r="AN52" i="8"/>
  <c r="AN53" i="8"/>
  <c r="AN54" i="8"/>
  <c r="AN37" i="8"/>
  <c r="AN55" i="8"/>
  <c r="AN38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95" i="8"/>
  <c r="AN88" i="8"/>
  <c r="AN96" i="8"/>
  <c r="AN97" i="8"/>
  <c r="AN98" i="8"/>
  <c r="AN99" i="8"/>
  <c r="AN89" i="8"/>
  <c r="AN100" i="8"/>
  <c r="AN101" i="8"/>
  <c r="AN102" i="8"/>
  <c r="AN103" i="8"/>
  <c r="AN90" i="8"/>
  <c r="AN91" i="8"/>
  <c r="AN104" i="8"/>
  <c r="AN92" i="8"/>
  <c r="AN93" i="8"/>
  <c r="AN105" i="8"/>
  <c r="AN94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M2" i="8"/>
  <c r="AM3" i="8"/>
  <c r="AM4" i="8"/>
  <c r="AM5" i="8"/>
  <c r="AM8" i="8"/>
  <c r="AM6" i="8"/>
  <c r="AM11" i="8"/>
  <c r="AM9" i="8"/>
  <c r="AM12" i="8"/>
  <c r="AM10" i="8"/>
  <c r="AM7" i="8"/>
  <c r="AM13" i="8"/>
  <c r="AM14" i="8"/>
  <c r="AM21" i="8"/>
  <c r="AM15" i="8"/>
  <c r="AM16" i="8"/>
  <c r="AM17" i="8"/>
  <c r="AM18" i="8"/>
  <c r="AM22" i="8"/>
  <c r="AM19" i="8"/>
  <c r="AM23" i="8"/>
  <c r="AM20" i="8"/>
  <c r="AM39" i="8"/>
  <c r="AM40" i="8"/>
  <c r="AM56" i="8"/>
  <c r="AM41" i="8"/>
  <c r="AM42" i="8"/>
  <c r="AM24" i="8"/>
  <c r="AM57" i="8"/>
  <c r="AM43" i="8"/>
  <c r="AM25" i="8"/>
  <c r="AM26" i="8"/>
  <c r="AM27" i="8"/>
  <c r="AM28" i="8"/>
  <c r="AM44" i="8"/>
  <c r="AM45" i="8"/>
  <c r="AM46" i="8"/>
  <c r="AM29" i="8"/>
  <c r="AM30" i="8"/>
  <c r="AM31" i="8"/>
  <c r="AM32" i="8"/>
  <c r="AM33" i="8"/>
  <c r="AM47" i="8"/>
  <c r="AM48" i="8"/>
  <c r="AM34" i="8"/>
  <c r="AM49" i="8"/>
  <c r="AM35" i="8"/>
  <c r="AM50" i="8"/>
  <c r="AM36" i="8"/>
  <c r="AM51" i="8"/>
  <c r="AM52" i="8"/>
  <c r="AM53" i="8"/>
  <c r="AM54" i="8"/>
  <c r="AM37" i="8"/>
  <c r="AM55" i="8"/>
  <c r="AM38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95" i="8"/>
  <c r="AM88" i="8"/>
  <c r="AM96" i="8"/>
  <c r="AM97" i="8"/>
  <c r="AM98" i="8"/>
  <c r="AM99" i="8"/>
  <c r="AM89" i="8"/>
  <c r="AM100" i="8"/>
  <c r="AM101" i="8"/>
  <c r="AM102" i="8"/>
  <c r="AM103" i="8"/>
  <c r="AM90" i="8"/>
  <c r="AM91" i="8"/>
  <c r="AM104" i="8"/>
  <c r="AM92" i="8"/>
  <c r="AM93" i="8"/>
  <c r="AM105" i="8"/>
  <c r="AM94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L2" i="8"/>
  <c r="AL3" i="8"/>
  <c r="AL4" i="8"/>
  <c r="AL5" i="8"/>
  <c r="AL8" i="8"/>
  <c r="AL6" i="8"/>
  <c r="AL11" i="8"/>
  <c r="AL9" i="8"/>
  <c r="AL12" i="8"/>
  <c r="AL10" i="8"/>
  <c r="AL7" i="8"/>
  <c r="AL13" i="8"/>
  <c r="AL14" i="8"/>
  <c r="AL21" i="8"/>
  <c r="AL15" i="8"/>
  <c r="AL16" i="8"/>
  <c r="AL17" i="8"/>
  <c r="AL18" i="8"/>
  <c r="AL22" i="8"/>
  <c r="AL19" i="8"/>
  <c r="AL23" i="8"/>
  <c r="AL20" i="8"/>
  <c r="AL39" i="8"/>
  <c r="AL40" i="8"/>
  <c r="AL56" i="8"/>
  <c r="AL41" i="8"/>
  <c r="AL42" i="8"/>
  <c r="AL24" i="8"/>
  <c r="AL57" i="8"/>
  <c r="AL43" i="8"/>
  <c r="AL25" i="8"/>
  <c r="AL26" i="8"/>
  <c r="AL27" i="8"/>
  <c r="AL28" i="8"/>
  <c r="AL44" i="8"/>
  <c r="AL45" i="8"/>
  <c r="AL46" i="8"/>
  <c r="AL29" i="8"/>
  <c r="AL30" i="8"/>
  <c r="AL31" i="8"/>
  <c r="AL32" i="8"/>
  <c r="AL33" i="8"/>
  <c r="AL47" i="8"/>
  <c r="AL48" i="8"/>
  <c r="AL34" i="8"/>
  <c r="AL49" i="8"/>
  <c r="AL35" i="8"/>
  <c r="AL50" i="8"/>
  <c r="AL36" i="8"/>
  <c r="AL51" i="8"/>
  <c r="AL52" i="8"/>
  <c r="AL53" i="8"/>
  <c r="AL54" i="8"/>
  <c r="AL37" i="8"/>
  <c r="AL55" i="8"/>
  <c r="AL38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95" i="8"/>
  <c r="AL88" i="8"/>
  <c r="AL96" i="8"/>
  <c r="AL97" i="8"/>
  <c r="AL98" i="8"/>
  <c r="AL99" i="8"/>
  <c r="AL89" i="8"/>
  <c r="AL100" i="8"/>
  <c r="AL101" i="8"/>
  <c r="AL102" i="8"/>
  <c r="AL103" i="8"/>
  <c r="AL90" i="8"/>
  <c r="AL91" i="8"/>
  <c r="AL104" i="8"/>
  <c r="AL92" i="8"/>
  <c r="AL93" i="8"/>
  <c r="AL105" i="8"/>
  <c r="AL94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K2" i="8"/>
  <c r="AK3" i="8"/>
  <c r="AK4" i="8"/>
  <c r="AK5" i="8"/>
  <c r="AK8" i="8"/>
  <c r="AK6" i="8"/>
  <c r="AK11" i="8"/>
  <c r="AK9" i="8"/>
  <c r="AK12" i="8"/>
  <c r="AK10" i="8"/>
  <c r="AK7" i="8"/>
  <c r="AK13" i="8"/>
  <c r="AK14" i="8"/>
  <c r="AK21" i="8"/>
  <c r="AK15" i="8"/>
  <c r="AK16" i="8"/>
  <c r="AK17" i="8"/>
  <c r="AK18" i="8"/>
  <c r="AK22" i="8"/>
  <c r="AK19" i="8"/>
  <c r="AK23" i="8"/>
  <c r="AK20" i="8"/>
  <c r="AK39" i="8"/>
  <c r="AK40" i="8"/>
  <c r="AK56" i="8"/>
  <c r="AK41" i="8"/>
  <c r="AK42" i="8"/>
  <c r="AK24" i="8"/>
  <c r="AK57" i="8"/>
  <c r="AK43" i="8"/>
  <c r="AK25" i="8"/>
  <c r="AK26" i="8"/>
  <c r="AK27" i="8"/>
  <c r="AK28" i="8"/>
  <c r="AK44" i="8"/>
  <c r="AK45" i="8"/>
  <c r="AK46" i="8"/>
  <c r="AK29" i="8"/>
  <c r="AK30" i="8"/>
  <c r="AK31" i="8"/>
  <c r="AK32" i="8"/>
  <c r="AK33" i="8"/>
  <c r="AK47" i="8"/>
  <c r="AK48" i="8"/>
  <c r="AK34" i="8"/>
  <c r="AK49" i="8"/>
  <c r="AK35" i="8"/>
  <c r="AK50" i="8"/>
  <c r="AK36" i="8"/>
  <c r="AK51" i="8"/>
  <c r="AK52" i="8"/>
  <c r="AK53" i="8"/>
  <c r="AK54" i="8"/>
  <c r="AK37" i="8"/>
  <c r="AK55" i="8"/>
  <c r="AK38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95" i="8"/>
  <c r="AK88" i="8"/>
  <c r="AK96" i="8"/>
  <c r="AK97" i="8"/>
  <c r="AK98" i="8"/>
  <c r="AK99" i="8"/>
  <c r="AK89" i="8"/>
  <c r="AK100" i="8"/>
  <c r="AK101" i="8"/>
  <c r="AK102" i="8"/>
  <c r="AK103" i="8"/>
  <c r="AK90" i="8"/>
  <c r="AK91" i="8"/>
  <c r="AK104" i="8"/>
  <c r="AK92" i="8"/>
  <c r="AK93" i="8"/>
  <c r="AK105" i="8"/>
  <c r="AK94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J2" i="8"/>
  <c r="AJ3" i="8"/>
  <c r="AJ4" i="8"/>
  <c r="AJ5" i="8"/>
  <c r="AJ8" i="8"/>
  <c r="AJ6" i="8"/>
  <c r="AJ11" i="8"/>
  <c r="AJ9" i="8"/>
  <c r="AJ12" i="8"/>
  <c r="AJ10" i="8"/>
  <c r="AJ7" i="8"/>
  <c r="AJ13" i="8"/>
  <c r="AJ14" i="8"/>
  <c r="AJ21" i="8"/>
  <c r="AJ15" i="8"/>
  <c r="AJ16" i="8"/>
  <c r="AJ17" i="8"/>
  <c r="AJ18" i="8"/>
  <c r="AJ22" i="8"/>
  <c r="AJ19" i="8"/>
  <c r="AJ23" i="8"/>
  <c r="AJ20" i="8"/>
  <c r="AJ39" i="8"/>
  <c r="AJ40" i="8"/>
  <c r="AJ56" i="8"/>
  <c r="AJ41" i="8"/>
  <c r="AJ42" i="8"/>
  <c r="AJ24" i="8"/>
  <c r="AJ57" i="8"/>
  <c r="AJ43" i="8"/>
  <c r="AJ25" i="8"/>
  <c r="AJ26" i="8"/>
  <c r="AJ27" i="8"/>
  <c r="AJ28" i="8"/>
  <c r="AJ44" i="8"/>
  <c r="AJ45" i="8"/>
  <c r="AJ46" i="8"/>
  <c r="AJ29" i="8"/>
  <c r="AJ30" i="8"/>
  <c r="AJ31" i="8"/>
  <c r="AJ32" i="8"/>
  <c r="AJ33" i="8"/>
  <c r="AJ47" i="8"/>
  <c r="AJ48" i="8"/>
  <c r="AJ34" i="8"/>
  <c r="AJ49" i="8"/>
  <c r="AJ35" i="8"/>
  <c r="AJ50" i="8"/>
  <c r="AJ36" i="8"/>
  <c r="AJ51" i="8"/>
  <c r="AJ52" i="8"/>
  <c r="AJ53" i="8"/>
  <c r="AJ54" i="8"/>
  <c r="AJ37" i="8"/>
  <c r="AJ55" i="8"/>
  <c r="AJ38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95" i="8"/>
  <c r="AJ88" i="8"/>
  <c r="AJ96" i="8"/>
  <c r="AJ97" i="8"/>
  <c r="AJ98" i="8"/>
  <c r="AJ99" i="8"/>
  <c r="AJ89" i="8"/>
  <c r="AJ100" i="8"/>
  <c r="AJ101" i="8"/>
  <c r="AJ102" i="8"/>
  <c r="AJ103" i="8"/>
  <c r="AJ90" i="8"/>
  <c r="AJ91" i="8"/>
  <c r="AJ104" i="8"/>
  <c r="AJ92" i="8"/>
  <c r="AJ93" i="8"/>
  <c r="AJ105" i="8"/>
  <c r="AJ94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I2" i="8"/>
  <c r="AI3" i="8"/>
  <c r="AI4" i="8"/>
  <c r="AI5" i="8"/>
  <c r="AI8" i="8"/>
  <c r="AI6" i="8"/>
  <c r="AI11" i="8"/>
  <c r="AI9" i="8"/>
  <c r="AI12" i="8"/>
  <c r="AI10" i="8"/>
  <c r="AI7" i="8"/>
  <c r="AI13" i="8"/>
  <c r="AI14" i="8"/>
  <c r="AI21" i="8"/>
  <c r="AI15" i="8"/>
  <c r="AI16" i="8"/>
  <c r="AI17" i="8"/>
  <c r="AI18" i="8"/>
  <c r="AI22" i="8"/>
  <c r="AI19" i="8"/>
  <c r="AI23" i="8"/>
  <c r="AI20" i="8"/>
  <c r="AI39" i="8"/>
  <c r="AI40" i="8"/>
  <c r="AI56" i="8"/>
  <c r="AI41" i="8"/>
  <c r="AI42" i="8"/>
  <c r="AI24" i="8"/>
  <c r="AI57" i="8"/>
  <c r="AI43" i="8"/>
  <c r="AI25" i="8"/>
  <c r="AI26" i="8"/>
  <c r="AI27" i="8"/>
  <c r="AI28" i="8"/>
  <c r="AI44" i="8"/>
  <c r="AI45" i="8"/>
  <c r="AI46" i="8"/>
  <c r="AI29" i="8"/>
  <c r="AI30" i="8"/>
  <c r="AI31" i="8"/>
  <c r="AI32" i="8"/>
  <c r="AI33" i="8"/>
  <c r="AI47" i="8"/>
  <c r="AI48" i="8"/>
  <c r="AI34" i="8"/>
  <c r="AI49" i="8"/>
  <c r="AI35" i="8"/>
  <c r="AI50" i="8"/>
  <c r="AI36" i="8"/>
  <c r="AI51" i="8"/>
  <c r="AI52" i="8"/>
  <c r="AI53" i="8"/>
  <c r="AI54" i="8"/>
  <c r="AI37" i="8"/>
  <c r="AI55" i="8"/>
  <c r="AI38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95" i="8"/>
  <c r="AI88" i="8"/>
  <c r="AI96" i="8"/>
  <c r="AI97" i="8"/>
  <c r="AI98" i="8"/>
  <c r="AI99" i="8"/>
  <c r="AI89" i="8"/>
  <c r="AI100" i="8"/>
  <c r="AI101" i="8"/>
  <c r="AI102" i="8"/>
  <c r="AI103" i="8"/>
  <c r="AI90" i="8"/>
  <c r="AI91" i="8"/>
  <c r="AI104" i="8"/>
  <c r="AI92" i="8"/>
  <c r="AI93" i="8"/>
  <c r="AI105" i="8"/>
  <c r="AI94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H2" i="8"/>
  <c r="AH3" i="8"/>
  <c r="AH4" i="8"/>
  <c r="AH5" i="8"/>
  <c r="AH8" i="8"/>
  <c r="AH6" i="8"/>
  <c r="AH11" i="8"/>
  <c r="AH9" i="8"/>
  <c r="AH12" i="8"/>
  <c r="AH10" i="8"/>
  <c r="AH7" i="8"/>
  <c r="AH13" i="8"/>
  <c r="AH14" i="8"/>
  <c r="AH21" i="8"/>
  <c r="AH15" i="8"/>
  <c r="AH16" i="8"/>
  <c r="AH17" i="8"/>
  <c r="AH18" i="8"/>
  <c r="AH22" i="8"/>
  <c r="AH19" i="8"/>
  <c r="AH23" i="8"/>
  <c r="AH20" i="8"/>
  <c r="AH39" i="8"/>
  <c r="AH40" i="8"/>
  <c r="AH56" i="8"/>
  <c r="AH41" i="8"/>
  <c r="AH42" i="8"/>
  <c r="AH24" i="8"/>
  <c r="AH57" i="8"/>
  <c r="AH43" i="8"/>
  <c r="AH25" i="8"/>
  <c r="AH26" i="8"/>
  <c r="AH27" i="8"/>
  <c r="AH28" i="8"/>
  <c r="AH44" i="8"/>
  <c r="AH45" i="8"/>
  <c r="AH46" i="8"/>
  <c r="AH29" i="8"/>
  <c r="AH30" i="8"/>
  <c r="AH31" i="8"/>
  <c r="AH32" i="8"/>
  <c r="AH33" i="8"/>
  <c r="AH47" i="8"/>
  <c r="AH48" i="8"/>
  <c r="AH34" i="8"/>
  <c r="AH49" i="8"/>
  <c r="AH35" i="8"/>
  <c r="AH50" i="8"/>
  <c r="AH36" i="8"/>
  <c r="AH51" i="8"/>
  <c r="AH52" i="8"/>
  <c r="AH53" i="8"/>
  <c r="AH54" i="8"/>
  <c r="AH37" i="8"/>
  <c r="AH55" i="8"/>
  <c r="AH38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95" i="8"/>
  <c r="AH88" i="8"/>
  <c r="AH96" i="8"/>
  <c r="AH97" i="8"/>
  <c r="AH98" i="8"/>
  <c r="AH99" i="8"/>
  <c r="AH89" i="8"/>
  <c r="AH100" i="8"/>
  <c r="AH101" i="8"/>
  <c r="AH102" i="8"/>
  <c r="AH103" i="8"/>
  <c r="AH90" i="8"/>
  <c r="AH91" i="8"/>
  <c r="AH104" i="8"/>
  <c r="AH92" i="8"/>
  <c r="AH93" i="8"/>
  <c r="AH105" i="8"/>
  <c r="AH94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G2" i="8"/>
  <c r="AG3" i="8"/>
  <c r="AG4" i="8"/>
  <c r="AG5" i="8"/>
  <c r="AG8" i="8"/>
  <c r="AG6" i="8"/>
  <c r="AG11" i="8"/>
  <c r="AG9" i="8"/>
  <c r="AG12" i="8"/>
  <c r="AG10" i="8"/>
  <c r="AG7" i="8"/>
  <c r="AG13" i="8"/>
  <c r="AG14" i="8"/>
  <c r="AG21" i="8"/>
  <c r="AG15" i="8"/>
  <c r="AG16" i="8"/>
  <c r="AG17" i="8"/>
  <c r="AG18" i="8"/>
  <c r="AG22" i="8"/>
  <c r="AG19" i="8"/>
  <c r="AG23" i="8"/>
  <c r="AG20" i="8"/>
  <c r="AG39" i="8"/>
  <c r="AG40" i="8"/>
  <c r="AG56" i="8"/>
  <c r="AG41" i="8"/>
  <c r="AG42" i="8"/>
  <c r="AG24" i="8"/>
  <c r="AG57" i="8"/>
  <c r="AG43" i="8"/>
  <c r="AG25" i="8"/>
  <c r="AG26" i="8"/>
  <c r="AG27" i="8"/>
  <c r="AG28" i="8"/>
  <c r="AG44" i="8"/>
  <c r="AG45" i="8"/>
  <c r="AG46" i="8"/>
  <c r="AG29" i="8"/>
  <c r="AG30" i="8"/>
  <c r="AG31" i="8"/>
  <c r="AG32" i="8"/>
  <c r="AG33" i="8"/>
  <c r="AG47" i="8"/>
  <c r="AG48" i="8"/>
  <c r="AG34" i="8"/>
  <c r="AG49" i="8"/>
  <c r="AG35" i="8"/>
  <c r="AG50" i="8"/>
  <c r="AG36" i="8"/>
  <c r="AG51" i="8"/>
  <c r="AG52" i="8"/>
  <c r="AG53" i="8"/>
  <c r="AG54" i="8"/>
  <c r="AG37" i="8"/>
  <c r="AG55" i="8"/>
  <c r="AG38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95" i="8"/>
  <c r="AG88" i="8"/>
  <c r="AG96" i="8"/>
  <c r="AG97" i="8"/>
  <c r="AG98" i="8"/>
  <c r="AG99" i="8"/>
  <c r="AG89" i="8"/>
  <c r="AG100" i="8"/>
  <c r="AG101" i="8"/>
  <c r="AG102" i="8"/>
  <c r="AG103" i="8"/>
  <c r="AG90" i="8"/>
  <c r="AG91" i="8"/>
  <c r="AG104" i="8"/>
  <c r="AG92" i="8"/>
  <c r="AG93" i="8"/>
  <c r="AG105" i="8"/>
  <c r="AG94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F2" i="8"/>
  <c r="AF3" i="8"/>
  <c r="AF4" i="8"/>
  <c r="AF5" i="8"/>
  <c r="AF8" i="8"/>
  <c r="AF6" i="8"/>
  <c r="AF11" i="8"/>
  <c r="AF9" i="8"/>
  <c r="AF12" i="8"/>
  <c r="AF10" i="8"/>
  <c r="AF7" i="8"/>
  <c r="AF13" i="8"/>
  <c r="AF14" i="8"/>
  <c r="AF21" i="8"/>
  <c r="AF15" i="8"/>
  <c r="AF16" i="8"/>
  <c r="AF17" i="8"/>
  <c r="AF18" i="8"/>
  <c r="AF22" i="8"/>
  <c r="AF19" i="8"/>
  <c r="AF23" i="8"/>
  <c r="AF20" i="8"/>
  <c r="AF39" i="8"/>
  <c r="AF40" i="8"/>
  <c r="AF56" i="8"/>
  <c r="AF41" i="8"/>
  <c r="AF42" i="8"/>
  <c r="AF24" i="8"/>
  <c r="AF57" i="8"/>
  <c r="AF43" i="8"/>
  <c r="AF25" i="8"/>
  <c r="AF26" i="8"/>
  <c r="AF27" i="8"/>
  <c r="AF28" i="8"/>
  <c r="AF44" i="8"/>
  <c r="AF45" i="8"/>
  <c r="AF46" i="8"/>
  <c r="AF29" i="8"/>
  <c r="AF30" i="8"/>
  <c r="AF31" i="8"/>
  <c r="AF32" i="8"/>
  <c r="AF33" i="8"/>
  <c r="AF47" i="8"/>
  <c r="AF48" i="8"/>
  <c r="AF34" i="8"/>
  <c r="AF49" i="8"/>
  <c r="AF35" i="8"/>
  <c r="AF50" i="8"/>
  <c r="AF36" i="8"/>
  <c r="AF51" i="8"/>
  <c r="AF52" i="8"/>
  <c r="AF53" i="8"/>
  <c r="AF54" i="8"/>
  <c r="AF37" i="8"/>
  <c r="AF55" i="8"/>
  <c r="AF38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95" i="8"/>
  <c r="AF88" i="8"/>
  <c r="AF96" i="8"/>
  <c r="AF97" i="8"/>
  <c r="AF98" i="8"/>
  <c r="AF99" i="8"/>
  <c r="AF89" i="8"/>
  <c r="AF100" i="8"/>
  <c r="AF101" i="8"/>
  <c r="AF102" i="8"/>
  <c r="AF103" i="8"/>
  <c r="AF90" i="8"/>
  <c r="AF91" i="8"/>
  <c r="AF104" i="8"/>
  <c r="AF92" i="8"/>
  <c r="AF93" i="8"/>
  <c r="AF105" i="8"/>
  <c r="AF94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E2" i="8"/>
  <c r="AE3" i="8"/>
  <c r="AE4" i="8"/>
  <c r="AE5" i="8"/>
  <c r="AE8" i="8"/>
  <c r="AE6" i="8"/>
  <c r="AE11" i="8"/>
  <c r="AE9" i="8"/>
  <c r="AE12" i="8"/>
  <c r="AE10" i="8"/>
  <c r="AE7" i="8"/>
  <c r="AE13" i="8"/>
  <c r="AE14" i="8"/>
  <c r="AE21" i="8"/>
  <c r="AE15" i="8"/>
  <c r="AE16" i="8"/>
  <c r="AE17" i="8"/>
  <c r="AE18" i="8"/>
  <c r="AE22" i="8"/>
  <c r="AE19" i="8"/>
  <c r="AE23" i="8"/>
  <c r="AE20" i="8"/>
  <c r="AE39" i="8"/>
  <c r="AE40" i="8"/>
  <c r="AE56" i="8"/>
  <c r="AE41" i="8"/>
  <c r="AE42" i="8"/>
  <c r="AE24" i="8"/>
  <c r="AE57" i="8"/>
  <c r="AE43" i="8"/>
  <c r="AE25" i="8"/>
  <c r="AE26" i="8"/>
  <c r="AE27" i="8"/>
  <c r="AE28" i="8"/>
  <c r="AE44" i="8"/>
  <c r="AE45" i="8"/>
  <c r="AE46" i="8"/>
  <c r="AE29" i="8"/>
  <c r="AE30" i="8"/>
  <c r="AE31" i="8"/>
  <c r="AE32" i="8"/>
  <c r="AE33" i="8"/>
  <c r="AE47" i="8"/>
  <c r="AE48" i="8"/>
  <c r="AE34" i="8"/>
  <c r="AE49" i="8"/>
  <c r="AE35" i="8"/>
  <c r="AE50" i="8"/>
  <c r="AE36" i="8"/>
  <c r="AE51" i="8"/>
  <c r="AE52" i="8"/>
  <c r="AE53" i="8"/>
  <c r="AE54" i="8"/>
  <c r="AE37" i="8"/>
  <c r="AE55" i="8"/>
  <c r="AE38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95" i="8"/>
  <c r="AE88" i="8"/>
  <c r="AE96" i="8"/>
  <c r="AE97" i="8"/>
  <c r="AE98" i="8"/>
  <c r="AE99" i="8"/>
  <c r="AE89" i="8"/>
  <c r="AE100" i="8"/>
  <c r="AE101" i="8"/>
  <c r="AE102" i="8"/>
  <c r="AE103" i="8"/>
  <c r="AE90" i="8"/>
  <c r="AE91" i="8"/>
  <c r="AE104" i="8"/>
  <c r="AE92" i="8"/>
  <c r="AE93" i="8"/>
  <c r="AE105" i="8"/>
  <c r="AE94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D2" i="8"/>
  <c r="AD3" i="8"/>
  <c r="AD4" i="8"/>
  <c r="AD5" i="8"/>
  <c r="AD8" i="8"/>
  <c r="AD6" i="8"/>
  <c r="AD11" i="8"/>
  <c r="AD9" i="8"/>
  <c r="AD12" i="8"/>
  <c r="AD10" i="8"/>
  <c r="AD7" i="8"/>
  <c r="AD13" i="8"/>
  <c r="AD14" i="8"/>
  <c r="AD21" i="8"/>
  <c r="AD15" i="8"/>
  <c r="AD16" i="8"/>
  <c r="AD17" i="8"/>
  <c r="AD18" i="8"/>
  <c r="AD22" i="8"/>
  <c r="AD19" i="8"/>
  <c r="AD23" i="8"/>
  <c r="AD20" i="8"/>
  <c r="AD39" i="8"/>
  <c r="AD40" i="8"/>
  <c r="AD56" i="8"/>
  <c r="AD41" i="8"/>
  <c r="AD42" i="8"/>
  <c r="AD24" i="8"/>
  <c r="AD57" i="8"/>
  <c r="AD43" i="8"/>
  <c r="AD25" i="8"/>
  <c r="AD26" i="8"/>
  <c r="AD27" i="8"/>
  <c r="AD28" i="8"/>
  <c r="AD44" i="8"/>
  <c r="AD45" i="8"/>
  <c r="AD46" i="8"/>
  <c r="AD29" i="8"/>
  <c r="AD30" i="8"/>
  <c r="AD31" i="8"/>
  <c r="AD32" i="8"/>
  <c r="AD33" i="8"/>
  <c r="AD47" i="8"/>
  <c r="AD48" i="8"/>
  <c r="AD34" i="8"/>
  <c r="AD49" i="8"/>
  <c r="AD35" i="8"/>
  <c r="AD50" i="8"/>
  <c r="AD36" i="8"/>
  <c r="AD51" i="8"/>
  <c r="AD52" i="8"/>
  <c r="AD53" i="8"/>
  <c r="AD54" i="8"/>
  <c r="AD37" i="8"/>
  <c r="AD55" i="8"/>
  <c r="AD38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95" i="8"/>
  <c r="AD88" i="8"/>
  <c r="AD96" i="8"/>
  <c r="AD97" i="8"/>
  <c r="AD98" i="8"/>
  <c r="AD99" i="8"/>
  <c r="AD89" i="8"/>
  <c r="AD100" i="8"/>
  <c r="AD101" i="8"/>
  <c r="AD102" i="8"/>
  <c r="AD103" i="8"/>
  <c r="AD90" i="8"/>
  <c r="AD91" i="8"/>
  <c r="AD104" i="8"/>
  <c r="AD92" i="8"/>
  <c r="AD93" i="8"/>
  <c r="AD105" i="8"/>
  <c r="AD94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C2" i="8"/>
  <c r="AC3" i="8"/>
  <c r="AC4" i="8"/>
  <c r="AC5" i="8"/>
  <c r="AC8" i="8"/>
  <c r="AC6" i="8"/>
  <c r="AC11" i="8"/>
  <c r="AC9" i="8"/>
  <c r="AC12" i="8"/>
  <c r="AC10" i="8"/>
  <c r="AC7" i="8"/>
  <c r="AC13" i="8"/>
  <c r="AC14" i="8"/>
  <c r="AC21" i="8"/>
  <c r="AC15" i="8"/>
  <c r="AC16" i="8"/>
  <c r="AC17" i="8"/>
  <c r="AC18" i="8"/>
  <c r="AC22" i="8"/>
  <c r="AC19" i="8"/>
  <c r="AC23" i="8"/>
  <c r="AC20" i="8"/>
  <c r="AC39" i="8"/>
  <c r="AC40" i="8"/>
  <c r="AC56" i="8"/>
  <c r="AC41" i="8"/>
  <c r="AC42" i="8"/>
  <c r="AC24" i="8"/>
  <c r="AC57" i="8"/>
  <c r="AC43" i="8"/>
  <c r="AC25" i="8"/>
  <c r="AC26" i="8"/>
  <c r="AC27" i="8"/>
  <c r="AC28" i="8"/>
  <c r="AC44" i="8"/>
  <c r="AC45" i="8"/>
  <c r="AC46" i="8"/>
  <c r="AC29" i="8"/>
  <c r="AC30" i="8"/>
  <c r="AC31" i="8"/>
  <c r="AC32" i="8"/>
  <c r="AC33" i="8"/>
  <c r="AC47" i="8"/>
  <c r="AC48" i="8"/>
  <c r="AC34" i="8"/>
  <c r="AC49" i="8"/>
  <c r="AC35" i="8"/>
  <c r="AC50" i="8"/>
  <c r="AC36" i="8"/>
  <c r="AC51" i="8"/>
  <c r="AC52" i="8"/>
  <c r="AC53" i="8"/>
  <c r="AC54" i="8"/>
  <c r="AC37" i="8"/>
  <c r="AC55" i="8"/>
  <c r="AC38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95" i="8"/>
  <c r="AC88" i="8"/>
  <c r="AC96" i="8"/>
  <c r="AC97" i="8"/>
  <c r="AC98" i="8"/>
  <c r="AC99" i="8"/>
  <c r="AC89" i="8"/>
  <c r="AC100" i="8"/>
  <c r="AC101" i="8"/>
  <c r="AC102" i="8"/>
  <c r="AC103" i="8"/>
  <c r="AC90" i="8"/>
  <c r="AC91" i="8"/>
  <c r="AC104" i="8"/>
  <c r="AC92" i="8"/>
  <c r="AC93" i="8"/>
  <c r="AC105" i="8"/>
  <c r="AC94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B2" i="8"/>
  <c r="AB3" i="8"/>
  <c r="AB4" i="8"/>
  <c r="AB5" i="8"/>
  <c r="AB8" i="8"/>
  <c r="AB6" i="8"/>
  <c r="AB11" i="8"/>
  <c r="AB9" i="8"/>
  <c r="AB12" i="8"/>
  <c r="AB10" i="8"/>
  <c r="AB7" i="8"/>
  <c r="AB13" i="8"/>
  <c r="AB14" i="8"/>
  <c r="AB21" i="8"/>
  <c r="AB15" i="8"/>
  <c r="AB16" i="8"/>
  <c r="AB17" i="8"/>
  <c r="AB18" i="8"/>
  <c r="AB22" i="8"/>
  <c r="AB19" i="8"/>
  <c r="AB23" i="8"/>
  <c r="AB20" i="8"/>
  <c r="AB39" i="8"/>
  <c r="AB40" i="8"/>
  <c r="AB56" i="8"/>
  <c r="AB41" i="8"/>
  <c r="AB42" i="8"/>
  <c r="AB24" i="8"/>
  <c r="AB57" i="8"/>
  <c r="AB43" i="8"/>
  <c r="AB25" i="8"/>
  <c r="AB26" i="8"/>
  <c r="AB27" i="8"/>
  <c r="AB28" i="8"/>
  <c r="AB44" i="8"/>
  <c r="AB45" i="8"/>
  <c r="AB46" i="8"/>
  <c r="AB29" i="8"/>
  <c r="AB30" i="8"/>
  <c r="AB31" i="8"/>
  <c r="AB32" i="8"/>
  <c r="AB33" i="8"/>
  <c r="AB47" i="8"/>
  <c r="AB48" i="8"/>
  <c r="AB34" i="8"/>
  <c r="AB49" i="8"/>
  <c r="AB35" i="8"/>
  <c r="AB50" i="8"/>
  <c r="AB36" i="8"/>
  <c r="AB51" i="8"/>
  <c r="AB52" i="8"/>
  <c r="AB53" i="8"/>
  <c r="AB54" i="8"/>
  <c r="AB37" i="8"/>
  <c r="AB55" i="8"/>
  <c r="AB38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95" i="8"/>
  <c r="AB88" i="8"/>
  <c r="AB96" i="8"/>
  <c r="AB97" i="8"/>
  <c r="AB98" i="8"/>
  <c r="AB99" i="8"/>
  <c r="AB89" i="8"/>
  <c r="AB100" i="8"/>
  <c r="AB101" i="8"/>
  <c r="AB102" i="8"/>
  <c r="AB103" i="8"/>
  <c r="AB90" i="8"/>
  <c r="AB91" i="8"/>
  <c r="AB104" i="8"/>
  <c r="AB92" i="8"/>
  <c r="AB93" i="8"/>
  <c r="AB105" i="8"/>
  <c r="AB94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A2" i="8"/>
  <c r="AA3" i="8"/>
  <c r="AA4" i="8"/>
  <c r="AA5" i="8"/>
  <c r="AA8" i="8"/>
  <c r="AA6" i="8"/>
  <c r="AA11" i="8"/>
  <c r="AA9" i="8"/>
  <c r="AA12" i="8"/>
  <c r="AA10" i="8"/>
  <c r="AA7" i="8"/>
  <c r="AA13" i="8"/>
  <c r="AA14" i="8"/>
  <c r="AA21" i="8"/>
  <c r="AA15" i="8"/>
  <c r="AA16" i="8"/>
  <c r="AA17" i="8"/>
  <c r="AA18" i="8"/>
  <c r="AA22" i="8"/>
  <c r="AA19" i="8"/>
  <c r="AA23" i="8"/>
  <c r="AA20" i="8"/>
  <c r="AA39" i="8"/>
  <c r="AA40" i="8"/>
  <c r="AA56" i="8"/>
  <c r="AA41" i="8"/>
  <c r="AA42" i="8"/>
  <c r="AA24" i="8"/>
  <c r="AA57" i="8"/>
  <c r="AA43" i="8"/>
  <c r="AA25" i="8"/>
  <c r="AA26" i="8"/>
  <c r="AA27" i="8"/>
  <c r="AA28" i="8"/>
  <c r="AA44" i="8"/>
  <c r="AA45" i="8"/>
  <c r="AA46" i="8"/>
  <c r="AA29" i="8"/>
  <c r="AA30" i="8"/>
  <c r="AA31" i="8"/>
  <c r="AA32" i="8"/>
  <c r="AA33" i="8"/>
  <c r="AA47" i="8"/>
  <c r="AA48" i="8"/>
  <c r="AA34" i="8"/>
  <c r="AA49" i="8"/>
  <c r="AA35" i="8"/>
  <c r="AA50" i="8"/>
  <c r="AA36" i="8"/>
  <c r="AA51" i="8"/>
  <c r="AA52" i="8"/>
  <c r="AA53" i="8"/>
  <c r="AA54" i="8"/>
  <c r="AA37" i="8"/>
  <c r="AA55" i="8"/>
  <c r="AA38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95" i="8"/>
  <c r="AA88" i="8"/>
  <c r="AA96" i="8"/>
  <c r="AA97" i="8"/>
  <c r="AA98" i="8"/>
  <c r="AA99" i="8"/>
  <c r="AA89" i="8"/>
  <c r="AA100" i="8"/>
  <c r="AA101" i="8"/>
  <c r="AA102" i="8"/>
  <c r="AA103" i="8"/>
  <c r="AA90" i="8"/>
  <c r="AA91" i="8"/>
  <c r="AA104" i="8"/>
  <c r="AA92" i="8"/>
  <c r="AA93" i="8"/>
  <c r="AA105" i="8"/>
  <c r="AA94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Z2" i="8"/>
  <c r="Z3" i="8"/>
  <c r="Z4" i="8"/>
  <c r="Z5" i="8"/>
  <c r="Z8" i="8"/>
  <c r="Z6" i="8"/>
  <c r="Z11" i="8"/>
  <c r="Z9" i="8"/>
  <c r="Z12" i="8"/>
  <c r="Z10" i="8"/>
  <c r="Z7" i="8"/>
  <c r="Z13" i="8"/>
  <c r="Z14" i="8"/>
  <c r="Z21" i="8"/>
  <c r="Z15" i="8"/>
  <c r="Z16" i="8"/>
  <c r="Z17" i="8"/>
  <c r="Z18" i="8"/>
  <c r="Z22" i="8"/>
  <c r="Z19" i="8"/>
  <c r="Z23" i="8"/>
  <c r="Z20" i="8"/>
  <c r="Z39" i="8"/>
  <c r="Z40" i="8"/>
  <c r="Z56" i="8"/>
  <c r="Z41" i="8"/>
  <c r="Z42" i="8"/>
  <c r="Z24" i="8"/>
  <c r="Z57" i="8"/>
  <c r="Z43" i="8"/>
  <c r="Z25" i="8"/>
  <c r="Z26" i="8"/>
  <c r="Z27" i="8"/>
  <c r="Z28" i="8"/>
  <c r="Z44" i="8"/>
  <c r="Z45" i="8"/>
  <c r="Z46" i="8"/>
  <c r="Z29" i="8"/>
  <c r="Z30" i="8"/>
  <c r="Z31" i="8"/>
  <c r="Z32" i="8"/>
  <c r="Z33" i="8"/>
  <c r="Z47" i="8"/>
  <c r="Z48" i="8"/>
  <c r="Z34" i="8"/>
  <c r="Z49" i="8"/>
  <c r="Z35" i="8"/>
  <c r="Z50" i="8"/>
  <c r="Z36" i="8"/>
  <c r="Z51" i="8"/>
  <c r="Z52" i="8"/>
  <c r="Z53" i="8"/>
  <c r="Z54" i="8"/>
  <c r="Z37" i="8"/>
  <c r="Z55" i="8"/>
  <c r="Z38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95" i="8"/>
  <c r="Z88" i="8"/>
  <c r="Z96" i="8"/>
  <c r="Z97" i="8"/>
  <c r="Z98" i="8"/>
  <c r="Z99" i="8"/>
  <c r="Z89" i="8"/>
  <c r="Z100" i="8"/>
  <c r="Z101" i="8"/>
  <c r="Z102" i="8"/>
  <c r="Z103" i="8"/>
  <c r="Z90" i="8"/>
  <c r="Z91" i="8"/>
  <c r="Z104" i="8"/>
  <c r="Z92" i="8"/>
  <c r="Z93" i="8"/>
  <c r="Z105" i="8"/>
  <c r="Z94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Y2" i="8"/>
  <c r="Y3" i="8"/>
  <c r="Y4" i="8"/>
  <c r="Y5" i="8"/>
  <c r="Y8" i="8"/>
  <c r="Y6" i="8"/>
  <c r="Y11" i="8"/>
  <c r="Y9" i="8"/>
  <c r="Y12" i="8"/>
  <c r="Y10" i="8"/>
  <c r="Y7" i="8"/>
  <c r="Y13" i="8"/>
  <c r="Y14" i="8"/>
  <c r="Y21" i="8"/>
  <c r="Y15" i="8"/>
  <c r="Y16" i="8"/>
  <c r="Y17" i="8"/>
  <c r="Y18" i="8"/>
  <c r="Y22" i="8"/>
  <c r="Y19" i="8"/>
  <c r="Y23" i="8"/>
  <c r="Y20" i="8"/>
  <c r="Y39" i="8"/>
  <c r="Y40" i="8"/>
  <c r="Y56" i="8"/>
  <c r="Y41" i="8"/>
  <c r="Y42" i="8"/>
  <c r="Y24" i="8"/>
  <c r="Y57" i="8"/>
  <c r="Y43" i="8"/>
  <c r="Y25" i="8"/>
  <c r="Y26" i="8"/>
  <c r="Y27" i="8"/>
  <c r="Y28" i="8"/>
  <c r="Y44" i="8"/>
  <c r="Y45" i="8"/>
  <c r="Y46" i="8"/>
  <c r="Y29" i="8"/>
  <c r="Y30" i="8"/>
  <c r="Y31" i="8"/>
  <c r="Y32" i="8"/>
  <c r="Y33" i="8"/>
  <c r="Y47" i="8"/>
  <c r="Y48" i="8"/>
  <c r="Y34" i="8"/>
  <c r="Y49" i="8"/>
  <c r="Y35" i="8"/>
  <c r="Y50" i="8"/>
  <c r="Y36" i="8"/>
  <c r="Y51" i="8"/>
  <c r="Y52" i="8"/>
  <c r="Y53" i="8"/>
  <c r="Y54" i="8"/>
  <c r="Y37" i="8"/>
  <c r="Y55" i="8"/>
  <c r="Y38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95" i="8"/>
  <c r="Y88" i="8"/>
  <c r="Y96" i="8"/>
  <c r="Y97" i="8"/>
  <c r="Y98" i="8"/>
  <c r="Y99" i="8"/>
  <c r="Y89" i="8"/>
  <c r="Y100" i="8"/>
  <c r="Y101" i="8"/>
  <c r="Y102" i="8"/>
  <c r="Y103" i="8"/>
  <c r="Y90" i="8"/>
  <c r="Y91" i="8"/>
  <c r="Y104" i="8"/>
  <c r="Y92" i="8"/>
  <c r="Y93" i="8"/>
  <c r="Y105" i="8"/>
  <c r="Y94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X2" i="8"/>
  <c r="X3" i="8"/>
  <c r="X4" i="8"/>
  <c r="X5" i="8"/>
  <c r="X8" i="8"/>
  <c r="X6" i="8"/>
  <c r="X11" i="8"/>
  <c r="X9" i="8"/>
  <c r="X12" i="8"/>
  <c r="X10" i="8"/>
  <c r="X7" i="8"/>
  <c r="X13" i="8"/>
  <c r="X14" i="8"/>
  <c r="X21" i="8"/>
  <c r="X15" i="8"/>
  <c r="X16" i="8"/>
  <c r="X17" i="8"/>
  <c r="X18" i="8"/>
  <c r="X22" i="8"/>
  <c r="X19" i="8"/>
  <c r="X23" i="8"/>
  <c r="X20" i="8"/>
  <c r="X39" i="8"/>
  <c r="X40" i="8"/>
  <c r="X56" i="8"/>
  <c r="X41" i="8"/>
  <c r="X42" i="8"/>
  <c r="X24" i="8"/>
  <c r="X57" i="8"/>
  <c r="X43" i="8"/>
  <c r="X25" i="8"/>
  <c r="X26" i="8"/>
  <c r="X27" i="8"/>
  <c r="X28" i="8"/>
  <c r="X44" i="8"/>
  <c r="X45" i="8"/>
  <c r="X46" i="8"/>
  <c r="X29" i="8"/>
  <c r="X30" i="8"/>
  <c r="X31" i="8"/>
  <c r="X32" i="8"/>
  <c r="X33" i="8"/>
  <c r="X47" i="8"/>
  <c r="X48" i="8"/>
  <c r="X34" i="8"/>
  <c r="X49" i="8"/>
  <c r="X35" i="8"/>
  <c r="X50" i="8"/>
  <c r="X36" i="8"/>
  <c r="X51" i="8"/>
  <c r="X52" i="8"/>
  <c r="X53" i="8"/>
  <c r="X54" i="8"/>
  <c r="X37" i="8"/>
  <c r="X55" i="8"/>
  <c r="X38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95" i="8"/>
  <c r="X88" i="8"/>
  <c r="X96" i="8"/>
  <c r="X97" i="8"/>
  <c r="X98" i="8"/>
  <c r="X99" i="8"/>
  <c r="X89" i="8"/>
  <c r="X100" i="8"/>
  <c r="X101" i="8"/>
  <c r="X102" i="8"/>
  <c r="X103" i="8"/>
  <c r="X90" i="8"/>
  <c r="X91" i="8"/>
  <c r="X104" i="8"/>
  <c r="X92" i="8"/>
  <c r="X93" i="8"/>
  <c r="X105" i="8"/>
  <c r="X94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W2" i="8"/>
  <c r="W3" i="8"/>
  <c r="W4" i="8"/>
  <c r="W5" i="8"/>
  <c r="W8" i="8"/>
  <c r="W6" i="8"/>
  <c r="W11" i="8"/>
  <c r="W9" i="8"/>
  <c r="W12" i="8"/>
  <c r="W10" i="8"/>
  <c r="W7" i="8"/>
  <c r="W13" i="8"/>
  <c r="W14" i="8"/>
  <c r="W21" i="8"/>
  <c r="W15" i="8"/>
  <c r="W16" i="8"/>
  <c r="W17" i="8"/>
  <c r="W18" i="8"/>
  <c r="W22" i="8"/>
  <c r="W19" i="8"/>
  <c r="W23" i="8"/>
  <c r="W20" i="8"/>
  <c r="W39" i="8"/>
  <c r="W40" i="8"/>
  <c r="W56" i="8"/>
  <c r="W41" i="8"/>
  <c r="W42" i="8"/>
  <c r="W24" i="8"/>
  <c r="W57" i="8"/>
  <c r="W43" i="8"/>
  <c r="W25" i="8"/>
  <c r="W26" i="8"/>
  <c r="W27" i="8"/>
  <c r="W28" i="8"/>
  <c r="W44" i="8"/>
  <c r="W45" i="8"/>
  <c r="W46" i="8"/>
  <c r="W29" i="8"/>
  <c r="W30" i="8"/>
  <c r="W31" i="8"/>
  <c r="W32" i="8"/>
  <c r="W33" i="8"/>
  <c r="W47" i="8"/>
  <c r="W48" i="8"/>
  <c r="W34" i="8"/>
  <c r="W49" i="8"/>
  <c r="W35" i="8"/>
  <c r="W50" i="8"/>
  <c r="W36" i="8"/>
  <c r="W51" i="8"/>
  <c r="W52" i="8"/>
  <c r="W53" i="8"/>
  <c r="W54" i="8"/>
  <c r="W37" i="8"/>
  <c r="W55" i="8"/>
  <c r="W38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95" i="8"/>
  <c r="W88" i="8"/>
  <c r="W96" i="8"/>
  <c r="W97" i="8"/>
  <c r="W98" i="8"/>
  <c r="W99" i="8"/>
  <c r="W89" i="8"/>
  <c r="W100" i="8"/>
  <c r="W101" i="8"/>
  <c r="W102" i="8"/>
  <c r="W103" i="8"/>
  <c r="W90" i="8"/>
  <c r="W91" i="8"/>
  <c r="W104" i="8"/>
  <c r="W92" i="8"/>
  <c r="W93" i="8"/>
  <c r="W105" i="8"/>
  <c r="W94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V2" i="8"/>
  <c r="V3" i="8"/>
  <c r="V4" i="8"/>
  <c r="V5" i="8"/>
  <c r="V8" i="8"/>
  <c r="V6" i="8"/>
  <c r="V11" i="8"/>
  <c r="V9" i="8"/>
  <c r="V12" i="8"/>
  <c r="V10" i="8"/>
  <c r="V7" i="8"/>
  <c r="V13" i="8"/>
  <c r="V14" i="8"/>
  <c r="V21" i="8"/>
  <c r="V15" i="8"/>
  <c r="V16" i="8"/>
  <c r="V17" i="8"/>
  <c r="V18" i="8"/>
  <c r="V22" i="8"/>
  <c r="V19" i="8"/>
  <c r="V23" i="8"/>
  <c r="V20" i="8"/>
  <c r="V39" i="8"/>
  <c r="V40" i="8"/>
  <c r="V56" i="8"/>
  <c r="V41" i="8"/>
  <c r="V42" i="8"/>
  <c r="V24" i="8"/>
  <c r="V57" i="8"/>
  <c r="V43" i="8"/>
  <c r="V25" i="8"/>
  <c r="V26" i="8"/>
  <c r="V27" i="8"/>
  <c r="V28" i="8"/>
  <c r="V44" i="8"/>
  <c r="V45" i="8"/>
  <c r="V46" i="8"/>
  <c r="V29" i="8"/>
  <c r="V30" i="8"/>
  <c r="V31" i="8"/>
  <c r="V32" i="8"/>
  <c r="V33" i="8"/>
  <c r="V47" i="8"/>
  <c r="V48" i="8"/>
  <c r="V34" i="8"/>
  <c r="V49" i="8"/>
  <c r="V35" i="8"/>
  <c r="V50" i="8"/>
  <c r="V36" i="8"/>
  <c r="V51" i="8"/>
  <c r="V52" i="8"/>
  <c r="V53" i="8"/>
  <c r="V54" i="8"/>
  <c r="V37" i="8"/>
  <c r="V55" i="8"/>
  <c r="V38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95" i="8"/>
  <c r="V88" i="8"/>
  <c r="V96" i="8"/>
  <c r="V97" i="8"/>
  <c r="V98" i="8"/>
  <c r="V99" i="8"/>
  <c r="V89" i="8"/>
  <c r="V100" i="8"/>
  <c r="V101" i="8"/>
  <c r="V102" i="8"/>
  <c r="V103" i="8"/>
  <c r="V90" i="8"/>
  <c r="V91" i="8"/>
  <c r="V104" i="8"/>
  <c r="V92" i="8"/>
  <c r="V93" i="8"/>
  <c r="V105" i="8"/>
  <c r="V94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U2" i="8"/>
  <c r="U3" i="8"/>
  <c r="U4" i="8"/>
  <c r="U5" i="8"/>
  <c r="U8" i="8"/>
  <c r="U6" i="8"/>
  <c r="U11" i="8"/>
  <c r="U9" i="8"/>
  <c r="U12" i="8"/>
  <c r="U10" i="8"/>
  <c r="U7" i="8"/>
  <c r="U13" i="8"/>
  <c r="U14" i="8"/>
  <c r="U21" i="8"/>
  <c r="U15" i="8"/>
  <c r="U16" i="8"/>
  <c r="U17" i="8"/>
  <c r="U18" i="8"/>
  <c r="U22" i="8"/>
  <c r="U19" i="8"/>
  <c r="U23" i="8"/>
  <c r="U20" i="8"/>
  <c r="U39" i="8"/>
  <c r="U40" i="8"/>
  <c r="U56" i="8"/>
  <c r="U41" i="8"/>
  <c r="U42" i="8"/>
  <c r="U24" i="8"/>
  <c r="U57" i="8"/>
  <c r="U43" i="8"/>
  <c r="U25" i="8"/>
  <c r="U26" i="8"/>
  <c r="U27" i="8"/>
  <c r="U28" i="8"/>
  <c r="U44" i="8"/>
  <c r="U45" i="8"/>
  <c r="U46" i="8"/>
  <c r="U29" i="8"/>
  <c r="U30" i="8"/>
  <c r="U31" i="8"/>
  <c r="U32" i="8"/>
  <c r="U33" i="8"/>
  <c r="U47" i="8"/>
  <c r="U48" i="8"/>
  <c r="U34" i="8"/>
  <c r="U49" i="8"/>
  <c r="U35" i="8"/>
  <c r="U50" i="8"/>
  <c r="U36" i="8"/>
  <c r="U51" i="8"/>
  <c r="U52" i="8"/>
  <c r="U53" i="8"/>
  <c r="U54" i="8"/>
  <c r="U37" i="8"/>
  <c r="U55" i="8"/>
  <c r="U38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95" i="8"/>
  <c r="U88" i="8"/>
  <c r="U96" i="8"/>
  <c r="U97" i="8"/>
  <c r="U98" i="8"/>
  <c r="U99" i="8"/>
  <c r="U89" i="8"/>
  <c r="U100" i="8"/>
  <c r="U101" i="8"/>
  <c r="U102" i="8"/>
  <c r="U103" i="8"/>
  <c r="U90" i="8"/>
  <c r="U91" i="8"/>
  <c r="U104" i="8"/>
  <c r="U92" i="8"/>
  <c r="U93" i="8"/>
  <c r="U105" i="8"/>
  <c r="U94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T2" i="8"/>
  <c r="T3" i="8"/>
  <c r="T4" i="8"/>
  <c r="T5" i="8"/>
  <c r="T8" i="8"/>
  <c r="T6" i="8"/>
  <c r="T11" i="8"/>
  <c r="T9" i="8"/>
  <c r="T12" i="8"/>
  <c r="T10" i="8"/>
  <c r="T7" i="8"/>
  <c r="T13" i="8"/>
  <c r="T14" i="8"/>
  <c r="T21" i="8"/>
  <c r="T15" i="8"/>
  <c r="T16" i="8"/>
  <c r="T17" i="8"/>
  <c r="T18" i="8"/>
  <c r="T22" i="8"/>
  <c r="T19" i="8"/>
  <c r="T23" i="8"/>
  <c r="T20" i="8"/>
  <c r="T39" i="8"/>
  <c r="T40" i="8"/>
  <c r="T56" i="8"/>
  <c r="T41" i="8"/>
  <c r="T42" i="8"/>
  <c r="T24" i="8"/>
  <c r="T57" i="8"/>
  <c r="T43" i="8"/>
  <c r="T25" i="8"/>
  <c r="T26" i="8"/>
  <c r="T27" i="8"/>
  <c r="T28" i="8"/>
  <c r="T44" i="8"/>
  <c r="T45" i="8"/>
  <c r="T46" i="8"/>
  <c r="T29" i="8"/>
  <c r="T30" i="8"/>
  <c r="T31" i="8"/>
  <c r="T32" i="8"/>
  <c r="T33" i="8"/>
  <c r="T47" i="8"/>
  <c r="T48" i="8"/>
  <c r="T34" i="8"/>
  <c r="T49" i="8"/>
  <c r="T35" i="8"/>
  <c r="T50" i="8"/>
  <c r="T36" i="8"/>
  <c r="T51" i="8"/>
  <c r="T52" i="8"/>
  <c r="T53" i="8"/>
  <c r="T54" i="8"/>
  <c r="T37" i="8"/>
  <c r="T55" i="8"/>
  <c r="T38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95" i="8"/>
  <c r="T88" i="8"/>
  <c r="T96" i="8"/>
  <c r="T97" i="8"/>
  <c r="T98" i="8"/>
  <c r="T99" i="8"/>
  <c r="T89" i="8"/>
  <c r="T100" i="8"/>
  <c r="T101" i="8"/>
  <c r="T102" i="8"/>
  <c r="T103" i="8"/>
  <c r="T90" i="8"/>
  <c r="T91" i="8"/>
  <c r="T104" i="8"/>
  <c r="T92" i="8"/>
  <c r="T93" i="8"/>
  <c r="T105" i="8"/>
  <c r="T94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S2" i="8"/>
  <c r="S3" i="8"/>
  <c r="S4" i="8"/>
  <c r="S5" i="8"/>
  <c r="S8" i="8"/>
  <c r="S6" i="8"/>
  <c r="S11" i="8"/>
  <c r="S9" i="8"/>
  <c r="S12" i="8"/>
  <c r="S10" i="8"/>
  <c r="S7" i="8"/>
  <c r="S13" i="8"/>
  <c r="S14" i="8"/>
  <c r="S21" i="8"/>
  <c r="S15" i="8"/>
  <c r="S16" i="8"/>
  <c r="S17" i="8"/>
  <c r="S18" i="8"/>
  <c r="S22" i="8"/>
  <c r="S19" i="8"/>
  <c r="S23" i="8"/>
  <c r="S20" i="8"/>
  <c r="S39" i="8"/>
  <c r="S40" i="8"/>
  <c r="S56" i="8"/>
  <c r="S41" i="8"/>
  <c r="S42" i="8"/>
  <c r="S24" i="8"/>
  <c r="S57" i="8"/>
  <c r="S43" i="8"/>
  <c r="S25" i="8"/>
  <c r="S26" i="8"/>
  <c r="S27" i="8"/>
  <c r="S28" i="8"/>
  <c r="S44" i="8"/>
  <c r="S45" i="8"/>
  <c r="S46" i="8"/>
  <c r="S29" i="8"/>
  <c r="S30" i="8"/>
  <c r="S31" i="8"/>
  <c r="S32" i="8"/>
  <c r="S33" i="8"/>
  <c r="S47" i="8"/>
  <c r="S48" i="8"/>
  <c r="S34" i="8"/>
  <c r="S49" i="8"/>
  <c r="S35" i="8"/>
  <c r="S50" i="8"/>
  <c r="S36" i="8"/>
  <c r="S51" i="8"/>
  <c r="S52" i="8"/>
  <c r="S53" i="8"/>
  <c r="S54" i="8"/>
  <c r="S37" i="8"/>
  <c r="S55" i="8"/>
  <c r="S38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95" i="8"/>
  <c r="S88" i="8"/>
  <c r="S96" i="8"/>
  <c r="S97" i="8"/>
  <c r="S98" i="8"/>
  <c r="S99" i="8"/>
  <c r="S89" i="8"/>
  <c r="S100" i="8"/>
  <c r="S101" i="8"/>
  <c r="S102" i="8"/>
  <c r="S103" i="8"/>
  <c r="S90" i="8"/>
  <c r="S91" i="8"/>
  <c r="S104" i="8"/>
  <c r="S92" i="8"/>
  <c r="S93" i="8"/>
  <c r="S105" i="8"/>
  <c r="S94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R2" i="8"/>
  <c r="R3" i="8"/>
  <c r="R4" i="8"/>
  <c r="R5" i="8"/>
  <c r="R8" i="8"/>
  <c r="R6" i="8"/>
  <c r="R11" i="8"/>
  <c r="R9" i="8"/>
  <c r="R12" i="8"/>
  <c r="R10" i="8"/>
  <c r="R7" i="8"/>
  <c r="R13" i="8"/>
  <c r="R14" i="8"/>
  <c r="R21" i="8"/>
  <c r="R15" i="8"/>
  <c r="R16" i="8"/>
  <c r="R17" i="8"/>
  <c r="R18" i="8"/>
  <c r="R22" i="8"/>
  <c r="R19" i="8"/>
  <c r="R23" i="8"/>
  <c r="R20" i="8"/>
  <c r="R39" i="8"/>
  <c r="R40" i="8"/>
  <c r="R56" i="8"/>
  <c r="R41" i="8"/>
  <c r="R42" i="8"/>
  <c r="R24" i="8"/>
  <c r="R57" i="8"/>
  <c r="R43" i="8"/>
  <c r="R25" i="8"/>
  <c r="R26" i="8"/>
  <c r="R27" i="8"/>
  <c r="R28" i="8"/>
  <c r="R44" i="8"/>
  <c r="R45" i="8"/>
  <c r="R46" i="8"/>
  <c r="R29" i="8"/>
  <c r="R30" i="8"/>
  <c r="R31" i="8"/>
  <c r="R32" i="8"/>
  <c r="R33" i="8"/>
  <c r="R47" i="8"/>
  <c r="R48" i="8"/>
  <c r="R34" i="8"/>
  <c r="R49" i="8"/>
  <c r="R35" i="8"/>
  <c r="R50" i="8"/>
  <c r="R36" i="8"/>
  <c r="R51" i="8"/>
  <c r="R52" i="8"/>
  <c r="R53" i="8"/>
  <c r="R54" i="8"/>
  <c r="R37" i="8"/>
  <c r="R55" i="8"/>
  <c r="R38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95" i="8"/>
  <c r="R88" i="8"/>
  <c r="R96" i="8"/>
  <c r="R97" i="8"/>
  <c r="R98" i="8"/>
  <c r="R99" i="8"/>
  <c r="R89" i="8"/>
  <c r="R100" i="8"/>
  <c r="R101" i="8"/>
  <c r="R102" i="8"/>
  <c r="R103" i="8"/>
  <c r="R90" i="8"/>
  <c r="R91" i="8"/>
  <c r="R104" i="8"/>
  <c r="R92" i="8"/>
  <c r="R93" i="8"/>
  <c r="R105" i="8"/>
  <c r="R94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Q2" i="8"/>
  <c r="Q3" i="8"/>
  <c r="Q4" i="8"/>
  <c r="Q5" i="8"/>
  <c r="Q8" i="8"/>
  <c r="Q6" i="8"/>
  <c r="Q11" i="8"/>
  <c r="Q9" i="8"/>
  <c r="Q12" i="8"/>
  <c r="Q10" i="8"/>
  <c r="Q7" i="8"/>
  <c r="Q13" i="8"/>
  <c r="Q14" i="8"/>
  <c r="Q21" i="8"/>
  <c r="Q15" i="8"/>
  <c r="Q16" i="8"/>
  <c r="Q17" i="8"/>
  <c r="Q18" i="8"/>
  <c r="Q22" i="8"/>
  <c r="Q19" i="8"/>
  <c r="Q23" i="8"/>
  <c r="Q20" i="8"/>
  <c r="Q39" i="8"/>
  <c r="Q40" i="8"/>
  <c r="Q56" i="8"/>
  <c r="Q41" i="8"/>
  <c r="Q42" i="8"/>
  <c r="Q24" i="8"/>
  <c r="Q57" i="8"/>
  <c r="Q43" i="8"/>
  <c r="Q25" i="8"/>
  <c r="Q26" i="8"/>
  <c r="Q27" i="8"/>
  <c r="Q28" i="8"/>
  <c r="Q44" i="8"/>
  <c r="Q45" i="8"/>
  <c r="Q46" i="8"/>
  <c r="Q29" i="8"/>
  <c r="Q30" i="8"/>
  <c r="Q31" i="8"/>
  <c r="Q32" i="8"/>
  <c r="Q33" i="8"/>
  <c r="Q47" i="8"/>
  <c r="Q48" i="8"/>
  <c r="Q34" i="8"/>
  <c r="Q49" i="8"/>
  <c r="Q35" i="8"/>
  <c r="Q50" i="8"/>
  <c r="Q36" i="8"/>
  <c r="Q51" i="8"/>
  <c r="Q52" i="8"/>
  <c r="Q53" i="8"/>
  <c r="Q54" i="8"/>
  <c r="Q37" i="8"/>
  <c r="Q55" i="8"/>
  <c r="Q38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95" i="8"/>
  <c r="Q88" i="8"/>
  <c r="Q96" i="8"/>
  <c r="Q97" i="8"/>
  <c r="Q98" i="8"/>
  <c r="Q99" i="8"/>
  <c r="Q89" i="8"/>
  <c r="Q100" i="8"/>
  <c r="Q101" i="8"/>
  <c r="Q102" i="8"/>
  <c r="Q103" i="8"/>
  <c r="Q90" i="8"/>
  <c r="Q91" i="8"/>
  <c r="Q104" i="8"/>
  <c r="Q92" i="8"/>
  <c r="Q93" i="8"/>
  <c r="Q105" i="8"/>
  <c r="Q94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P2" i="8"/>
  <c r="P3" i="8"/>
  <c r="P4" i="8"/>
  <c r="P5" i="8"/>
  <c r="P8" i="8"/>
  <c r="P6" i="8"/>
  <c r="P11" i="8"/>
  <c r="P9" i="8"/>
  <c r="P12" i="8"/>
  <c r="P10" i="8"/>
  <c r="P7" i="8"/>
  <c r="P13" i="8"/>
  <c r="P14" i="8"/>
  <c r="P21" i="8"/>
  <c r="P15" i="8"/>
  <c r="P16" i="8"/>
  <c r="P17" i="8"/>
  <c r="P18" i="8"/>
  <c r="P22" i="8"/>
  <c r="P19" i="8"/>
  <c r="P23" i="8"/>
  <c r="P20" i="8"/>
  <c r="P39" i="8"/>
  <c r="P40" i="8"/>
  <c r="P56" i="8"/>
  <c r="P41" i="8"/>
  <c r="P42" i="8"/>
  <c r="P24" i="8"/>
  <c r="P57" i="8"/>
  <c r="P43" i="8"/>
  <c r="P25" i="8"/>
  <c r="P26" i="8"/>
  <c r="P27" i="8"/>
  <c r="P28" i="8"/>
  <c r="P44" i="8"/>
  <c r="P45" i="8"/>
  <c r="P46" i="8"/>
  <c r="P29" i="8"/>
  <c r="P30" i="8"/>
  <c r="P31" i="8"/>
  <c r="P32" i="8"/>
  <c r="P33" i="8"/>
  <c r="P47" i="8"/>
  <c r="P48" i="8"/>
  <c r="P34" i="8"/>
  <c r="P49" i="8"/>
  <c r="P35" i="8"/>
  <c r="P50" i="8"/>
  <c r="P36" i="8"/>
  <c r="P51" i="8"/>
  <c r="P52" i="8"/>
  <c r="P53" i="8"/>
  <c r="P54" i="8"/>
  <c r="P37" i="8"/>
  <c r="P55" i="8"/>
  <c r="P38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95" i="8"/>
  <c r="P88" i="8"/>
  <c r="P96" i="8"/>
  <c r="P97" i="8"/>
  <c r="P98" i="8"/>
  <c r="P99" i="8"/>
  <c r="P89" i="8"/>
  <c r="P100" i="8"/>
  <c r="P101" i="8"/>
  <c r="P102" i="8"/>
  <c r="P103" i="8"/>
  <c r="P90" i="8"/>
  <c r="P91" i="8"/>
  <c r="P104" i="8"/>
  <c r="P92" i="8"/>
  <c r="P93" i="8"/>
  <c r="P105" i="8"/>
  <c r="P94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O2" i="8"/>
  <c r="O3" i="8"/>
  <c r="O4" i="8"/>
  <c r="O5" i="8"/>
  <c r="O8" i="8"/>
  <c r="O6" i="8"/>
  <c r="O11" i="8"/>
  <c r="O9" i="8"/>
  <c r="O12" i="8"/>
  <c r="O10" i="8"/>
  <c r="O7" i="8"/>
  <c r="O13" i="8"/>
  <c r="O14" i="8"/>
  <c r="O21" i="8"/>
  <c r="O15" i="8"/>
  <c r="O16" i="8"/>
  <c r="O17" i="8"/>
  <c r="O18" i="8"/>
  <c r="O22" i="8"/>
  <c r="O19" i="8"/>
  <c r="O23" i="8"/>
  <c r="O20" i="8"/>
  <c r="O39" i="8"/>
  <c r="O40" i="8"/>
  <c r="O56" i="8"/>
  <c r="O41" i="8"/>
  <c r="O42" i="8"/>
  <c r="O24" i="8"/>
  <c r="O57" i="8"/>
  <c r="O43" i="8"/>
  <c r="O25" i="8"/>
  <c r="O26" i="8"/>
  <c r="O27" i="8"/>
  <c r="O28" i="8"/>
  <c r="O44" i="8"/>
  <c r="O45" i="8"/>
  <c r="O46" i="8"/>
  <c r="O29" i="8"/>
  <c r="O30" i="8"/>
  <c r="O31" i="8"/>
  <c r="O32" i="8"/>
  <c r="O33" i="8"/>
  <c r="O47" i="8"/>
  <c r="O48" i="8"/>
  <c r="O34" i="8"/>
  <c r="O49" i="8"/>
  <c r="O35" i="8"/>
  <c r="O50" i="8"/>
  <c r="O36" i="8"/>
  <c r="O51" i="8"/>
  <c r="O52" i="8"/>
  <c r="O53" i="8"/>
  <c r="O54" i="8"/>
  <c r="O37" i="8"/>
  <c r="O55" i="8"/>
  <c r="O38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95" i="8"/>
  <c r="O88" i="8"/>
  <c r="O96" i="8"/>
  <c r="O97" i="8"/>
  <c r="O98" i="8"/>
  <c r="O99" i="8"/>
  <c r="O89" i="8"/>
  <c r="O100" i="8"/>
  <c r="O101" i="8"/>
  <c r="O102" i="8"/>
  <c r="O103" i="8"/>
  <c r="O90" i="8"/>
  <c r="O91" i="8"/>
  <c r="O104" i="8"/>
  <c r="O92" i="8"/>
  <c r="O93" i="8"/>
  <c r="O105" i="8"/>
  <c r="O94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N2" i="8"/>
  <c r="N3" i="8"/>
  <c r="N4" i="8"/>
  <c r="N5" i="8"/>
  <c r="N8" i="8"/>
  <c r="N6" i="8"/>
  <c r="N11" i="8"/>
  <c r="N9" i="8"/>
  <c r="N12" i="8"/>
  <c r="N10" i="8"/>
  <c r="N7" i="8"/>
  <c r="N13" i="8"/>
  <c r="N14" i="8"/>
  <c r="N21" i="8"/>
  <c r="N15" i="8"/>
  <c r="N16" i="8"/>
  <c r="N17" i="8"/>
  <c r="N18" i="8"/>
  <c r="N22" i="8"/>
  <c r="N19" i="8"/>
  <c r="N23" i="8"/>
  <c r="N20" i="8"/>
  <c r="N39" i="8"/>
  <c r="N40" i="8"/>
  <c r="N56" i="8"/>
  <c r="N41" i="8"/>
  <c r="N42" i="8"/>
  <c r="N24" i="8"/>
  <c r="N57" i="8"/>
  <c r="N43" i="8"/>
  <c r="N25" i="8"/>
  <c r="N26" i="8"/>
  <c r="N27" i="8"/>
  <c r="N28" i="8"/>
  <c r="N44" i="8"/>
  <c r="N45" i="8"/>
  <c r="N46" i="8"/>
  <c r="N29" i="8"/>
  <c r="N30" i="8"/>
  <c r="N31" i="8"/>
  <c r="N32" i="8"/>
  <c r="N33" i="8"/>
  <c r="N47" i="8"/>
  <c r="N48" i="8"/>
  <c r="N34" i="8"/>
  <c r="N49" i="8"/>
  <c r="N35" i="8"/>
  <c r="N50" i="8"/>
  <c r="N36" i="8"/>
  <c r="N51" i="8"/>
  <c r="N52" i="8"/>
  <c r="N53" i="8"/>
  <c r="N54" i="8"/>
  <c r="N37" i="8"/>
  <c r="N55" i="8"/>
  <c r="N38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95" i="8"/>
  <c r="N88" i="8"/>
  <c r="N96" i="8"/>
  <c r="N97" i="8"/>
  <c r="N98" i="8"/>
  <c r="N99" i="8"/>
  <c r="N89" i="8"/>
  <c r="N100" i="8"/>
  <c r="N101" i="8"/>
  <c r="N102" i="8"/>
  <c r="N103" i="8"/>
  <c r="N90" i="8"/>
  <c r="N91" i="8"/>
  <c r="N104" i="8"/>
  <c r="N92" i="8"/>
  <c r="N93" i="8"/>
  <c r="N105" i="8"/>
  <c r="N94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M2" i="8"/>
  <c r="M3" i="8"/>
  <c r="M4" i="8"/>
  <c r="M5" i="8"/>
  <c r="M8" i="8"/>
  <c r="M6" i="8"/>
  <c r="M11" i="8"/>
  <c r="M9" i="8"/>
  <c r="M12" i="8"/>
  <c r="M10" i="8"/>
  <c r="M7" i="8"/>
  <c r="M13" i="8"/>
  <c r="M14" i="8"/>
  <c r="M21" i="8"/>
  <c r="M15" i="8"/>
  <c r="M16" i="8"/>
  <c r="M17" i="8"/>
  <c r="M18" i="8"/>
  <c r="M22" i="8"/>
  <c r="M19" i="8"/>
  <c r="M23" i="8"/>
  <c r="M20" i="8"/>
  <c r="M39" i="8"/>
  <c r="M40" i="8"/>
  <c r="M56" i="8"/>
  <c r="M41" i="8"/>
  <c r="M42" i="8"/>
  <c r="M24" i="8"/>
  <c r="M57" i="8"/>
  <c r="M43" i="8"/>
  <c r="M25" i="8"/>
  <c r="M26" i="8"/>
  <c r="M27" i="8"/>
  <c r="M28" i="8"/>
  <c r="M44" i="8"/>
  <c r="M45" i="8"/>
  <c r="M46" i="8"/>
  <c r="M29" i="8"/>
  <c r="M30" i="8"/>
  <c r="M31" i="8"/>
  <c r="M32" i="8"/>
  <c r="M33" i="8"/>
  <c r="M47" i="8"/>
  <c r="M48" i="8"/>
  <c r="M34" i="8"/>
  <c r="M49" i="8"/>
  <c r="M35" i="8"/>
  <c r="M50" i="8"/>
  <c r="M36" i="8"/>
  <c r="M51" i="8"/>
  <c r="M52" i="8"/>
  <c r="M53" i="8"/>
  <c r="M54" i="8"/>
  <c r="M37" i="8"/>
  <c r="M55" i="8"/>
  <c r="M38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95" i="8"/>
  <c r="M88" i="8"/>
  <c r="M96" i="8"/>
  <c r="M97" i="8"/>
  <c r="M98" i="8"/>
  <c r="M99" i="8"/>
  <c r="M89" i="8"/>
  <c r="M100" i="8"/>
  <c r="M101" i="8"/>
  <c r="M102" i="8"/>
  <c r="M103" i="8"/>
  <c r="M90" i="8"/>
  <c r="M91" i="8"/>
  <c r="M104" i="8"/>
  <c r="M92" i="8"/>
  <c r="M93" i="8"/>
  <c r="M105" i="8"/>
  <c r="M94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L2" i="8"/>
  <c r="L3" i="8"/>
  <c r="L4" i="8"/>
  <c r="L5" i="8"/>
  <c r="L8" i="8"/>
  <c r="L6" i="8"/>
  <c r="L11" i="8"/>
  <c r="L9" i="8"/>
  <c r="L12" i="8"/>
  <c r="L10" i="8"/>
  <c r="L7" i="8"/>
  <c r="L13" i="8"/>
  <c r="L14" i="8"/>
  <c r="L21" i="8"/>
  <c r="L15" i="8"/>
  <c r="L16" i="8"/>
  <c r="L17" i="8"/>
  <c r="L18" i="8"/>
  <c r="L22" i="8"/>
  <c r="L19" i="8"/>
  <c r="L23" i="8"/>
  <c r="L20" i="8"/>
  <c r="L39" i="8"/>
  <c r="L40" i="8"/>
  <c r="L56" i="8"/>
  <c r="L41" i="8"/>
  <c r="L42" i="8"/>
  <c r="L24" i="8"/>
  <c r="L57" i="8"/>
  <c r="L43" i="8"/>
  <c r="L25" i="8"/>
  <c r="L26" i="8"/>
  <c r="L27" i="8"/>
  <c r="L28" i="8"/>
  <c r="L44" i="8"/>
  <c r="L45" i="8"/>
  <c r="L46" i="8"/>
  <c r="L29" i="8"/>
  <c r="L30" i="8"/>
  <c r="L31" i="8"/>
  <c r="L32" i="8"/>
  <c r="L33" i="8"/>
  <c r="L47" i="8"/>
  <c r="L48" i="8"/>
  <c r="L34" i="8"/>
  <c r="L49" i="8"/>
  <c r="L35" i="8"/>
  <c r="L50" i="8"/>
  <c r="L36" i="8"/>
  <c r="L51" i="8"/>
  <c r="L52" i="8"/>
  <c r="L53" i="8"/>
  <c r="L54" i="8"/>
  <c r="L37" i="8"/>
  <c r="L55" i="8"/>
  <c r="L38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95" i="8"/>
  <c r="L88" i="8"/>
  <c r="L96" i="8"/>
  <c r="L97" i="8"/>
  <c r="L98" i="8"/>
  <c r="L99" i="8"/>
  <c r="L89" i="8"/>
  <c r="L100" i="8"/>
  <c r="L101" i="8"/>
  <c r="L102" i="8"/>
  <c r="L103" i="8"/>
  <c r="L90" i="8"/>
  <c r="L91" i="8"/>
  <c r="L104" i="8"/>
  <c r="L92" i="8"/>
  <c r="L93" i="8"/>
  <c r="L105" i="8"/>
  <c r="L94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K2" i="8"/>
  <c r="K3" i="8"/>
  <c r="K4" i="8"/>
  <c r="K5" i="8"/>
  <c r="K8" i="8"/>
  <c r="K6" i="8"/>
  <c r="K11" i="8"/>
  <c r="K9" i="8"/>
  <c r="K12" i="8"/>
  <c r="K10" i="8"/>
  <c r="K7" i="8"/>
  <c r="K13" i="8"/>
  <c r="K14" i="8"/>
  <c r="K21" i="8"/>
  <c r="K15" i="8"/>
  <c r="K16" i="8"/>
  <c r="K17" i="8"/>
  <c r="K18" i="8"/>
  <c r="K22" i="8"/>
  <c r="K19" i="8"/>
  <c r="K23" i="8"/>
  <c r="K20" i="8"/>
  <c r="K39" i="8"/>
  <c r="K40" i="8"/>
  <c r="K56" i="8"/>
  <c r="K41" i="8"/>
  <c r="K42" i="8"/>
  <c r="K24" i="8"/>
  <c r="K57" i="8"/>
  <c r="K43" i="8"/>
  <c r="K25" i="8"/>
  <c r="K26" i="8"/>
  <c r="K27" i="8"/>
  <c r="K28" i="8"/>
  <c r="K44" i="8"/>
  <c r="K45" i="8"/>
  <c r="K46" i="8"/>
  <c r="K29" i="8"/>
  <c r="K30" i="8"/>
  <c r="K31" i="8"/>
  <c r="K32" i="8"/>
  <c r="K33" i="8"/>
  <c r="K47" i="8"/>
  <c r="K48" i="8"/>
  <c r="K34" i="8"/>
  <c r="K49" i="8"/>
  <c r="K35" i="8"/>
  <c r="K50" i="8"/>
  <c r="K36" i="8"/>
  <c r="K51" i="8"/>
  <c r="K52" i="8"/>
  <c r="K53" i="8"/>
  <c r="K54" i="8"/>
  <c r="K37" i="8"/>
  <c r="K55" i="8"/>
  <c r="K38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95" i="8"/>
  <c r="K88" i="8"/>
  <c r="K96" i="8"/>
  <c r="K97" i="8"/>
  <c r="K98" i="8"/>
  <c r="K99" i="8"/>
  <c r="K89" i="8"/>
  <c r="K100" i="8"/>
  <c r="K101" i="8"/>
  <c r="K102" i="8"/>
  <c r="K103" i="8"/>
  <c r="K90" i="8"/>
  <c r="K91" i="8"/>
  <c r="K104" i="8"/>
  <c r="K92" i="8"/>
  <c r="K93" i="8"/>
  <c r="K105" i="8"/>
  <c r="K94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J2" i="8"/>
  <c r="J3" i="8"/>
  <c r="J4" i="8"/>
  <c r="J5" i="8"/>
  <c r="J8" i="8"/>
  <c r="J6" i="8"/>
  <c r="J11" i="8"/>
  <c r="J9" i="8"/>
  <c r="J12" i="8"/>
  <c r="J10" i="8"/>
  <c r="J7" i="8"/>
  <c r="J13" i="8"/>
  <c r="J14" i="8"/>
  <c r="J21" i="8"/>
  <c r="J15" i="8"/>
  <c r="J16" i="8"/>
  <c r="J17" i="8"/>
  <c r="J18" i="8"/>
  <c r="J22" i="8"/>
  <c r="J19" i="8"/>
  <c r="J23" i="8"/>
  <c r="J20" i="8"/>
  <c r="J39" i="8"/>
  <c r="J40" i="8"/>
  <c r="J56" i="8"/>
  <c r="J41" i="8"/>
  <c r="J42" i="8"/>
  <c r="J24" i="8"/>
  <c r="J57" i="8"/>
  <c r="J43" i="8"/>
  <c r="J25" i="8"/>
  <c r="J26" i="8"/>
  <c r="J27" i="8"/>
  <c r="J28" i="8"/>
  <c r="J44" i="8"/>
  <c r="J45" i="8"/>
  <c r="J46" i="8"/>
  <c r="J29" i="8"/>
  <c r="J30" i="8"/>
  <c r="J31" i="8"/>
  <c r="J32" i="8"/>
  <c r="J33" i="8"/>
  <c r="J47" i="8"/>
  <c r="J48" i="8"/>
  <c r="J34" i="8"/>
  <c r="J49" i="8"/>
  <c r="J35" i="8"/>
  <c r="J50" i="8"/>
  <c r="J36" i="8"/>
  <c r="J51" i="8"/>
  <c r="J52" i="8"/>
  <c r="J53" i="8"/>
  <c r="J54" i="8"/>
  <c r="J37" i="8"/>
  <c r="J55" i="8"/>
  <c r="J38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95" i="8"/>
  <c r="J88" i="8"/>
  <c r="J96" i="8"/>
  <c r="J97" i="8"/>
  <c r="J98" i="8"/>
  <c r="J99" i="8"/>
  <c r="J89" i="8"/>
  <c r="J100" i="8"/>
  <c r="J101" i="8"/>
  <c r="J102" i="8"/>
  <c r="J103" i="8"/>
  <c r="J90" i="8"/>
  <c r="J91" i="8"/>
  <c r="J104" i="8"/>
  <c r="J92" i="8"/>
  <c r="J93" i="8"/>
  <c r="J105" i="8"/>
  <c r="J94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I3" i="8"/>
  <c r="I4" i="8"/>
  <c r="I5" i="8"/>
  <c r="I8" i="8"/>
  <c r="I6" i="8"/>
  <c r="I11" i="8"/>
  <c r="I9" i="8"/>
  <c r="I12" i="8"/>
  <c r="I10" i="8"/>
  <c r="I7" i="8"/>
  <c r="I13" i="8"/>
  <c r="I14" i="8"/>
  <c r="I21" i="8"/>
  <c r="I15" i="8"/>
  <c r="I16" i="8"/>
  <c r="I17" i="8"/>
  <c r="I18" i="8"/>
  <c r="I22" i="8"/>
  <c r="I19" i="8"/>
  <c r="I23" i="8"/>
  <c r="I20" i="8"/>
  <c r="I39" i="8"/>
  <c r="I40" i="8"/>
  <c r="I56" i="8"/>
  <c r="I41" i="8"/>
  <c r="I42" i="8"/>
  <c r="I24" i="8"/>
  <c r="I57" i="8"/>
  <c r="I43" i="8"/>
  <c r="I25" i="8"/>
  <c r="I26" i="8"/>
  <c r="I27" i="8"/>
  <c r="I28" i="8"/>
  <c r="I44" i="8"/>
  <c r="I45" i="8"/>
  <c r="I46" i="8"/>
  <c r="I29" i="8"/>
  <c r="I30" i="8"/>
  <c r="I31" i="8"/>
  <c r="I32" i="8"/>
  <c r="I33" i="8"/>
  <c r="I47" i="8"/>
  <c r="I48" i="8"/>
  <c r="I34" i="8"/>
  <c r="I49" i="8"/>
  <c r="I35" i="8"/>
  <c r="I50" i="8"/>
  <c r="I36" i="8"/>
  <c r="I51" i="8"/>
  <c r="I52" i="8"/>
  <c r="I53" i="8"/>
  <c r="I54" i="8"/>
  <c r="I37" i="8"/>
  <c r="I55" i="8"/>
  <c r="I38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95" i="8"/>
  <c r="I88" i="8"/>
  <c r="I96" i="8"/>
  <c r="I97" i="8"/>
  <c r="I98" i="8"/>
  <c r="I99" i="8"/>
  <c r="I89" i="8"/>
  <c r="I100" i="8"/>
  <c r="I101" i="8"/>
  <c r="I102" i="8"/>
  <c r="I103" i="8"/>
  <c r="I90" i="8"/>
  <c r="I91" i="8"/>
  <c r="I104" i="8"/>
  <c r="I92" i="8"/>
  <c r="I93" i="8"/>
  <c r="I105" i="8"/>
  <c r="I94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2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6" i="9"/>
  <c r="E5" i="9"/>
  <c r="E4" i="9"/>
  <c r="E3" i="9"/>
  <c r="E2" i="9"/>
  <c r="E49" i="5" l="1"/>
  <c r="E48" i="5"/>
  <c r="E47" i="5"/>
  <c r="F51" i="8" s="1"/>
  <c r="E46" i="5"/>
  <c r="F15" i="8" s="1"/>
  <c r="E45" i="5"/>
  <c r="F44" i="8" s="1"/>
  <c r="E44" i="5"/>
  <c r="E12" i="5"/>
  <c r="F2" i="8" s="1"/>
  <c r="E43" i="5"/>
  <c r="F100" i="8" s="1"/>
  <c r="E42" i="5"/>
  <c r="F54" i="8" s="1"/>
  <c r="E11" i="5"/>
  <c r="E41" i="5"/>
  <c r="F45" i="8" s="1"/>
  <c r="E57" i="5"/>
  <c r="E10" i="5"/>
  <c r="F11" i="8" s="1"/>
  <c r="E56" i="5"/>
  <c r="E40" i="5"/>
  <c r="F52" i="8" s="1"/>
  <c r="E55" i="5"/>
  <c r="F66" i="8" s="1"/>
  <c r="E39" i="5"/>
  <c r="F50" i="8" s="1"/>
  <c r="E38" i="5"/>
  <c r="E37" i="5"/>
  <c r="F18" i="8" s="1"/>
  <c r="E36" i="5"/>
  <c r="E35" i="5"/>
  <c r="F16" i="8" s="1"/>
  <c r="E9" i="5"/>
  <c r="F57" i="8" s="1"/>
  <c r="E34" i="5"/>
  <c r="F20" i="8" s="1"/>
  <c r="E54" i="5"/>
  <c r="F74" i="8" s="1"/>
  <c r="E33" i="5"/>
  <c r="F39" i="8" s="1"/>
  <c r="E53" i="5"/>
  <c r="F30" i="8" s="1"/>
  <c r="E52" i="5"/>
  <c r="F108" i="8" s="1"/>
  <c r="E32" i="5"/>
  <c r="E31" i="5"/>
  <c r="F40" i="8" s="1"/>
  <c r="E30" i="5"/>
  <c r="E51" i="5"/>
  <c r="F25" i="8" s="1"/>
  <c r="E29" i="5"/>
  <c r="F47" i="8" s="1"/>
  <c r="E28" i="5"/>
  <c r="E8" i="5"/>
  <c r="F3" i="8" s="1"/>
  <c r="E27" i="5"/>
  <c r="F17" i="8" s="1"/>
  <c r="E26" i="5"/>
  <c r="E25" i="5"/>
  <c r="E24" i="5"/>
  <c r="E23" i="5"/>
  <c r="F53" i="8" s="1"/>
  <c r="E7" i="5"/>
  <c r="E6" i="5"/>
  <c r="F22" i="8" s="1"/>
  <c r="E22" i="5"/>
  <c r="F48" i="8" s="1"/>
  <c r="E5" i="5"/>
  <c r="F12" i="8" s="1"/>
  <c r="E21" i="5"/>
  <c r="E4" i="5"/>
  <c r="F21" i="8" s="1"/>
  <c r="E20" i="5"/>
  <c r="E19" i="5"/>
  <c r="E3" i="5"/>
  <c r="E2" i="5"/>
  <c r="E18" i="5"/>
  <c r="E17" i="5"/>
  <c r="F95" i="8" s="1"/>
  <c r="H128" i="8"/>
  <c r="G128" i="8"/>
  <c r="F128" i="8"/>
  <c r="E128" i="8"/>
  <c r="D128" i="8"/>
  <c r="H127" i="8"/>
  <c r="G127" i="8"/>
  <c r="F127" i="8"/>
  <c r="E127" i="8"/>
  <c r="D127" i="8"/>
  <c r="H126" i="8"/>
  <c r="G126" i="8"/>
  <c r="F126" i="8"/>
  <c r="E126" i="8"/>
  <c r="D126" i="8"/>
  <c r="H102" i="8"/>
  <c r="G102" i="8"/>
  <c r="F102" i="8"/>
  <c r="E102" i="8"/>
  <c r="D102" i="8"/>
  <c r="H119" i="8"/>
  <c r="G119" i="8"/>
  <c r="E119" i="8"/>
  <c r="D119" i="8"/>
  <c r="H105" i="8"/>
  <c r="G105" i="8"/>
  <c r="E105" i="8"/>
  <c r="D105" i="8"/>
  <c r="H98" i="8"/>
  <c r="G98" i="8"/>
  <c r="E98" i="8"/>
  <c r="D98" i="8"/>
  <c r="E82" i="4"/>
  <c r="E81" i="4"/>
  <c r="E80" i="4"/>
  <c r="E79" i="4"/>
  <c r="E117" i="8" s="1"/>
  <c r="E78" i="4"/>
  <c r="E77" i="4"/>
  <c r="E76" i="4"/>
  <c r="E75" i="4"/>
  <c r="E51" i="8" s="1"/>
  <c r="E74" i="4"/>
  <c r="E73" i="4"/>
  <c r="E7" i="8" s="1"/>
  <c r="E72" i="4"/>
  <c r="E71" i="4"/>
  <c r="E70" i="4"/>
  <c r="E106" i="8" s="1"/>
  <c r="E69" i="4"/>
  <c r="E65" i="8" s="1"/>
  <c r="E68" i="4"/>
  <c r="E67" i="4"/>
  <c r="E118" i="8" s="1"/>
  <c r="E66" i="4"/>
  <c r="E65" i="4"/>
  <c r="E56" i="8" s="1"/>
  <c r="E64" i="4"/>
  <c r="E63" i="4"/>
  <c r="E48" i="8" s="1"/>
  <c r="E62" i="4"/>
  <c r="E69" i="8" s="1"/>
  <c r="E61" i="4"/>
  <c r="E95" i="8" s="1"/>
  <c r="E60" i="4"/>
  <c r="E107" i="8" s="1"/>
  <c r="E59" i="4"/>
  <c r="E31" i="8" s="1"/>
  <c r="E58" i="4"/>
  <c r="E57" i="4"/>
  <c r="E56" i="4"/>
  <c r="E55" i="4"/>
  <c r="E54" i="4"/>
  <c r="E120" i="8" s="1"/>
  <c r="E53" i="4"/>
  <c r="E39" i="8" s="1"/>
  <c r="E52" i="4"/>
  <c r="E51" i="4"/>
  <c r="E76" i="8" s="1"/>
  <c r="E50" i="4"/>
  <c r="E49" i="4"/>
  <c r="E48" i="4"/>
  <c r="E77" i="8" s="1"/>
  <c r="E47" i="4"/>
  <c r="E46" i="4"/>
  <c r="E89" i="8" s="1"/>
  <c r="E45" i="4"/>
  <c r="E44" i="4"/>
  <c r="E43" i="4"/>
  <c r="E8" i="8" s="1"/>
  <c r="E42" i="4"/>
  <c r="E53" i="8" s="1"/>
  <c r="E41" i="4"/>
  <c r="E40" i="4"/>
  <c r="E39" i="4"/>
  <c r="E38" i="4"/>
  <c r="E37" i="4"/>
  <c r="E36" i="4"/>
  <c r="E112" i="8" s="1"/>
  <c r="E35" i="4"/>
  <c r="E49" i="8" s="1"/>
  <c r="E34" i="4"/>
  <c r="E12" i="8" s="1"/>
  <c r="E33" i="4"/>
  <c r="E32" i="4"/>
  <c r="E31" i="4"/>
  <c r="E30" i="4"/>
  <c r="E52" i="8" s="1"/>
  <c r="E29" i="4"/>
  <c r="E28" i="4"/>
  <c r="E19" i="8" s="1"/>
  <c r="E27" i="4"/>
  <c r="E41" i="8" s="1"/>
  <c r="E26" i="4"/>
  <c r="E92" i="8" s="1"/>
  <c r="E25" i="4"/>
  <c r="E24" i="4"/>
  <c r="E23" i="4"/>
  <c r="E22" i="4"/>
  <c r="E26" i="8" s="1"/>
  <c r="E21" i="4"/>
  <c r="E20" i="4"/>
  <c r="E19" i="4"/>
  <c r="E109" i="8" s="1"/>
  <c r="E18" i="4"/>
  <c r="E57" i="8" s="1"/>
  <c r="E17" i="4"/>
  <c r="E74" i="8" s="1"/>
  <c r="E16" i="4"/>
  <c r="E23" i="8" s="1"/>
  <c r="E15" i="4"/>
  <c r="E86" i="8" s="1"/>
  <c r="E14" i="4"/>
  <c r="E13" i="4"/>
  <c r="E71" i="8" s="1"/>
  <c r="E12" i="4"/>
  <c r="E37" i="8" s="1"/>
  <c r="E11" i="4"/>
  <c r="E10" i="4"/>
  <c r="E9" i="4"/>
  <c r="E8" i="4"/>
  <c r="E66" i="8" s="1"/>
  <c r="E7" i="4"/>
  <c r="E54" i="8" s="1"/>
  <c r="E5" i="1"/>
  <c r="E36" i="1"/>
  <c r="E12" i="1"/>
  <c r="E13" i="1"/>
  <c r="E14" i="1"/>
  <c r="E37" i="1"/>
  <c r="E38" i="1"/>
  <c r="D82" i="8" s="1"/>
  <c r="E86" i="1"/>
  <c r="E15" i="1"/>
  <c r="E2" i="1"/>
  <c r="E6" i="1"/>
  <c r="D123" i="8" s="1"/>
  <c r="E16" i="1"/>
  <c r="E39" i="1"/>
  <c r="E17" i="1"/>
  <c r="E40" i="1"/>
  <c r="D100" i="8" s="1"/>
  <c r="E87" i="1"/>
  <c r="E41" i="1"/>
  <c r="D64" i="8" s="1"/>
  <c r="E18" i="1"/>
  <c r="E19" i="1"/>
  <c r="D106" i="8" s="1"/>
  <c r="E42" i="1"/>
  <c r="D45" i="8" s="1"/>
  <c r="E43" i="1"/>
  <c r="E44" i="1"/>
  <c r="E20" i="1"/>
  <c r="D113" i="8" s="1"/>
  <c r="E45" i="1"/>
  <c r="D78" i="8" s="1"/>
  <c r="E21" i="1"/>
  <c r="D38" i="8" s="1"/>
  <c r="E46" i="1"/>
  <c r="D84" i="8" s="1"/>
  <c r="E47" i="1"/>
  <c r="E22" i="1"/>
  <c r="D35" i="8" s="1"/>
  <c r="E88" i="1"/>
  <c r="D93" i="8" s="1"/>
  <c r="E48" i="1"/>
  <c r="D50" i="8" s="1"/>
  <c r="E23" i="1"/>
  <c r="E24" i="1"/>
  <c r="D5" i="8" s="1"/>
  <c r="E25" i="1"/>
  <c r="D33" i="8" s="1"/>
  <c r="E49" i="1"/>
  <c r="D81" i="8" s="1"/>
  <c r="E50" i="1"/>
  <c r="E26" i="1"/>
  <c r="D18" i="8" s="1"/>
  <c r="E51" i="1"/>
  <c r="D80" i="8" s="1"/>
  <c r="E52" i="1"/>
  <c r="D46" i="8" s="1"/>
  <c r="E89" i="1"/>
  <c r="E53" i="1"/>
  <c r="D83" i="8" s="1"/>
  <c r="E54" i="1"/>
  <c r="D71" i="8" s="1"/>
  <c r="E55" i="1"/>
  <c r="D54" i="8" s="1"/>
  <c r="E56" i="1"/>
  <c r="D69" i="8" s="1"/>
  <c r="E57" i="1"/>
  <c r="D21" i="8" s="1"/>
  <c r="E58" i="1"/>
  <c r="E7" i="1"/>
  <c r="D8" i="8" s="1"/>
  <c r="E90" i="1"/>
  <c r="D57" i="8" s="1"/>
  <c r="E59" i="1"/>
  <c r="D75" i="8" s="1"/>
  <c r="E91" i="1"/>
  <c r="D92" i="8" s="1"/>
  <c r="E60" i="1"/>
  <c r="D72" i="8" s="1"/>
  <c r="E27" i="1"/>
  <c r="D11" i="8" s="1"/>
  <c r="E92" i="1"/>
  <c r="D90" i="8" s="1"/>
  <c r="E28" i="1"/>
  <c r="E61" i="1"/>
  <c r="D61" i="8" s="1"/>
  <c r="E62" i="1"/>
  <c r="D40" i="8" s="1"/>
  <c r="E63" i="1"/>
  <c r="D60" i="8" s="1"/>
  <c r="E64" i="1"/>
  <c r="E93" i="1"/>
  <c r="D56" i="8" s="1"/>
  <c r="E29" i="1"/>
  <c r="D34" i="8" s="1"/>
  <c r="E65" i="1"/>
  <c r="D59" i="8" s="1"/>
  <c r="E8" i="1"/>
  <c r="E94" i="1"/>
  <c r="D88" i="8" s="1"/>
  <c r="E30" i="1"/>
  <c r="D26" i="8" s="1"/>
  <c r="E66" i="1"/>
  <c r="D53" i="8" s="1"/>
  <c r="E67" i="1"/>
  <c r="D49" i="8" s="1"/>
  <c r="E68" i="1"/>
  <c r="D63" i="8" s="1"/>
  <c r="E69" i="1"/>
  <c r="D73" i="8" s="1"/>
  <c r="E3" i="1"/>
  <c r="D2" i="8" s="1"/>
  <c r="E70" i="1"/>
  <c r="E71" i="1"/>
  <c r="D55" i="8" s="1"/>
  <c r="E72" i="1"/>
  <c r="D85" i="8" s="1"/>
  <c r="E73" i="1"/>
  <c r="D41" i="8" s="1"/>
  <c r="E74" i="1"/>
  <c r="D51" i="8" s="1"/>
  <c r="E75" i="1"/>
  <c r="D70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2" i="8"/>
  <c r="D29" i="8"/>
  <c r="D23" i="8"/>
  <c r="H24" i="8"/>
  <c r="G24" i="8"/>
  <c r="F24" i="8"/>
  <c r="E24" i="8"/>
  <c r="H62" i="8"/>
  <c r="G62" i="8"/>
  <c r="F62" i="8"/>
  <c r="E62" i="8"/>
  <c r="H44" i="8"/>
  <c r="G44" i="8"/>
  <c r="E44" i="8"/>
  <c r="H121" i="8"/>
  <c r="G121" i="8"/>
  <c r="F121" i="8"/>
  <c r="E121" i="8"/>
  <c r="H19" i="8"/>
  <c r="G19" i="8"/>
  <c r="F19" i="8"/>
  <c r="H118" i="8"/>
  <c r="G118" i="8"/>
  <c r="F118" i="8"/>
  <c r="H114" i="8"/>
  <c r="G114" i="8"/>
  <c r="F114" i="8"/>
  <c r="E114" i="8"/>
  <c r="H95" i="8"/>
  <c r="G95" i="8"/>
  <c r="H67" i="8"/>
  <c r="G67" i="8"/>
  <c r="F67" i="8"/>
  <c r="E67" i="8"/>
  <c r="H25" i="8"/>
  <c r="G25" i="8"/>
  <c r="E25" i="8"/>
  <c r="H86" i="8"/>
  <c r="G86" i="8"/>
  <c r="F86" i="8"/>
  <c r="H124" i="8"/>
  <c r="G124" i="8"/>
  <c r="F124" i="8"/>
  <c r="E124" i="8"/>
  <c r="H9" i="8"/>
  <c r="G9" i="8"/>
  <c r="F9" i="8"/>
  <c r="E9" i="8"/>
  <c r="H103" i="8"/>
  <c r="G103" i="8"/>
  <c r="F103" i="8"/>
  <c r="H30" i="8"/>
  <c r="G30" i="8"/>
  <c r="H110" i="8"/>
  <c r="G110" i="8"/>
  <c r="F110" i="8"/>
  <c r="H82" i="8"/>
  <c r="G82" i="8"/>
  <c r="F82" i="8"/>
  <c r="E82" i="8"/>
  <c r="H107" i="8"/>
  <c r="G107" i="8"/>
  <c r="F107" i="8"/>
  <c r="H28" i="8"/>
  <c r="G28" i="8"/>
  <c r="F28" i="8"/>
  <c r="E28" i="8"/>
  <c r="H120" i="8"/>
  <c r="G120" i="8"/>
  <c r="F120" i="8"/>
  <c r="H15" i="8"/>
  <c r="G15" i="8"/>
  <c r="E15" i="8"/>
  <c r="H68" i="8"/>
  <c r="G68" i="8"/>
  <c r="F68" i="8"/>
  <c r="E68" i="8"/>
  <c r="H96" i="8"/>
  <c r="G96" i="8"/>
  <c r="E96" i="8"/>
  <c r="H99" i="8"/>
  <c r="G99" i="8"/>
  <c r="E99" i="8"/>
  <c r="D99" i="8"/>
  <c r="H97" i="8"/>
  <c r="G97" i="8"/>
  <c r="F97" i="8"/>
  <c r="E97" i="8"/>
  <c r="H117" i="8"/>
  <c r="G117" i="8"/>
  <c r="F117" i="8"/>
  <c r="H122" i="8"/>
  <c r="G122" i="8"/>
  <c r="F122" i="8"/>
  <c r="E122" i="8"/>
  <c r="H48" i="8"/>
  <c r="G48" i="8"/>
  <c r="H65" i="8"/>
  <c r="G65" i="8"/>
  <c r="F65" i="8"/>
  <c r="H58" i="8"/>
  <c r="G58" i="8"/>
  <c r="F58" i="8"/>
  <c r="E58" i="8"/>
  <c r="H32" i="8"/>
  <c r="G32" i="8"/>
  <c r="F32" i="8"/>
  <c r="E32" i="8"/>
  <c r="H20" i="8"/>
  <c r="G20" i="8"/>
  <c r="E20" i="8"/>
  <c r="H13" i="8"/>
  <c r="G13" i="8"/>
  <c r="F13" i="8"/>
  <c r="E13" i="8"/>
  <c r="H76" i="8"/>
  <c r="G76" i="8"/>
  <c r="F76" i="8"/>
  <c r="H17" i="8"/>
  <c r="G17" i="8"/>
  <c r="E17" i="8"/>
  <c r="H66" i="8"/>
  <c r="G66" i="8"/>
  <c r="H12" i="8"/>
  <c r="G12" i="8"/>
  <c r="H7" i="8"/>
  <c r="G7" i="8"/>
  <c r="F7" i="8"/>
  <c r="H31" i="8"/>
  <c r="G31" i="8"/>
  <c r="F31" i="8"/>
  <c r="H22" i="8"/>
  <c r="G22" i="8"/>
  <c r="E22" i="8"/>
  <c r="H3" i="8"/>
  <c r="G3" i="8"/>
  <c r="E3" i="8"/>
  <c r="H39" i="8"/>
  <c r="G39" i="8"/>
  <c r="H87" i="8"/>
  <c r="G87" i="8"/>
  <c r="F87" i="8"/>
  <c r="E87" i="8"/>
  <c r="H14" i="8"/>
  <c r="G14" i="8"/>
  <c r="F14" i="8"/>
  <c r="E14" i="8"/>
  <c r="H47" i="8"/>
  <c r="G47" i="8"/>
  <c r="E47" i="8"/>
  <c r="H42" i="8"/>
  <c r="G42" i="8"/>
  <c r="F42" i="8"/>
  <c r="E42" i="8"/>
  <c r="H70" i="8"/>
  <c r="G70" i="8"/>
  <c r="F70" i="8"/>
  <c r="E70" i="8"/>
  <c r="H51" i="8"/>
  <c r="G51" i="8"/>
  <c r="H41" i="8"/>
  <c r="G41" i="8"/>
  <c r="F41" i="8"/>
  <c r="H85" i="8"/>
  <c r="G85" i="8"/>
  <c r="F85" i="8"/>
  <c r="E85" i="8"/>
  <c r="H55" i="8"/>
  <c r="G55" i="8"/>
  <c r="F55" i="8"/>
  <c r="E55" i="8"/>
  <c r="H79" i="8"/>
  <c r="G79" i="8"/>
  <c r="F79" i="8"/>
  <c r="E79" i="8"/>
  <c r="D79" i="8"/>
  <c r="H2" i="8"/>
  <c r="G2" i="8"/>
  <c r="E2" i="8"/>
  <c r="H73" i="8"/>
  <c r="G73" i="8"/>
  <c r="F73" i="8"/>
  <c r="E73" i="8"/>
  <c r="H63" i="8"/>
  <c r="G63" i="8"/>
  <c r="F63" i="8"/>
  <c r="E63" i="8"/>
  <c r="H49" i="8"/>
  <c r="G49" i="8"/>
  <c r="F49" i="8"/>
  <c r="H53" i="8"/>
  <c r="G53" i="8"/>
  <c r="H26" i="8"/>
  <c r="G26" i="8"/>
  <c r="F26" i="8"/>
  <c r="H88" i="8"/>
  <c r="G88" i="8"/>
  <c r="F88" i="8"/>
  <c r="E88" i="8"/>
  <c r="H10" i="8"/>
  <c r="G10" i="8"/>
  <c r="F10" i="8"/>
  <c r="E10" i="8"/>
  <c r="D10" i="8"/>
  <c r="H59" i="8"/>
  <c r="G59" i="8"/>
  <c r="F59" i="8"/>
  <c r="E59" i="8"/>
  <c r="H34" i="8"/>
  <c r="G34" i="8"/>
  <c r="F34" i="8"/>
  <c r="E34" i="8"/>
  <c r="H56" i="8"/>
  <c r="G56" i="8"/>
  <c r="F56" i="8"/>
  <c r="H74" i="8"/>
  <c r="G74" i="8"/>
  <c r="D74" i="8"/>
  <c r="H60" i="8"/>
  <c r="G60" i="8"/>
  <c r="F60" i="8"/>
  <c r="E60" i="8"/>
  <c r="H40" i="8"/>
  <c r="G40" i="8"/>
  <c r="E40" i="8"/>
  <c r="H61" i="8"/>
  <c r="G61" i="8"/>
  <c r="F61" i="8"/>
  <c r="E61" i="8"/>
  <c r="H16" i="8"/>
  <c r="G16" i="8"/>
  <c r="E16" i="8"/>
  <c r="D16" i="8"/>
  <c r="H90" i="8"/>
  <c r="G90" i="8"/>
  <c r="F90" i="8"/>
  <c r="E90" i="8"/>
  <c r="H11" i="8"/>
  <c r="G11" i="8"/>
  <c r="E11" i="8"/>
  <c r="H72" i="8"/>
  <c r="G72" i="8"/>
  <c r="F72" i="8"/>
  <c r="E72" i="8"/>
  <c r="H92" i="8"/>
  <c r="G92" i="8"/>
  <c r="F92" i="8"/>
  <c r="H75" i="8"/>
  <c r="G75" i="8"/>
  <c r="F75" i="8"/>
  <c r="E75" i="8"/>
  <c r="H57" i="8"/>
  <c r="G57" i="8"/>
  <c r="H8" i="8"/>
  <c r="G8" i="8"/>
  <c r="F8" i="8"/>
  <c r="H77" i="8"/>
  <c r="G77" i="8"/>
  <c r="F77" i="8"/>
  <c r="D77" i="8"/>
  <c r="H21" i="8"/>
  <c r="G21" i="8"/>
  <c r="E21" i="8"/>
  <c r="H69" i="8"/>
  <c r="G69" i="8"/>
  <c r="F69" i="8"/>
  <c r="H54" i="8"/>
  <c r="G54" i="8"/>
  <c r="H71" i="8"/>
  <c r="G71" i="8"/>
  <c r="F71" i="8"/>
  <c r="H83" i="8"/>
  <c r="G83" i="8"/>
  <c r="F83" i="8"/>
  <c r="E83" i="8"/>
  <c r="H46" i="8"/>
  <c r="G46" i="8"/>
  <c r="F46" i="8"/>
  <c r="E46" i="8"/>
  <c r="H80" i="8"/>
  <c r="G80" i="8"/>
  <c r="F80" i="8"/>
  <c r="E80" i="8"/>
  <c r="H18" i="8"/>
  <c r="G18" i="8"/>
  <c r="E18" i="8"/>
  <c r="H52" i="8"/>
  <c r="G52" i="8"/>
  <c r="H81" i="8"/>
  <c r="G81" i="8"/>
  <c r="F81" i="8"/>
  <c r="E81" i="8"/>
  <c r="H33" i="8"/>
  <c r="G33" i="8"/>
  <c r="F33" i="8"/>
  <c r="E33" i="8"/>
  <c r="H5" i="8"/>
  <c r="G5" i="8"/>
  <c r="E5" i="8"/>
  <c r="H29" i="8"/>
  <c r="G29" i="8"/>
  <c r="F29" i="8"/>
  <c r="E29" i="8"/>
  <c r="H50" i="8"/>
  <c r="G50" i="8"/>
  <c r="E50" i="8"/>
  <c r="H93" i="8"/>
  <c r="G93" i="8"/>
  <c r="F93" i="8"/>
  <c r="E93" i="8"/>
  <c r="H35" i="8"/>
  <c r="G35" i="8"/>
  <c r="F35" i="8"/>
  <c r="E35" i="8"/>
  <c r="H23" i="8"/>
  <c r="G23" i="8"/>
  <c r="F23" i="8"/>
  <c r="H84" i="8"/>
  <c r="G84" i="8"/>
  <c r="F84" i="8"/>
  <c r="E84" i="8"/>
  <c r="H38" i="8"/>
  <c r="G38" i="8"/>
  <c r="F38" i="8"/>
  <c r="E38" i="8"/>
  <c r="H78" i="8"/>
  <c r="G78" i="8"/>
  <c r="F78" i="8"/>
  <c r="E78" i="8"/>
  <c r="E45" i="8"/>
  <c r="G45" i="8"/>
  <c r="H45" i="8"/>
  <c r="H113" i="8"/>
  <c r="G113" i="8"/>
  <c r="F113" i="8"/>
  <c r="E113" i="8"/>
  <c r="H109" i="8"/>
  <c r="G109" i="8"/>
  <c r="F109" i="8"/>
  <c r="H104" i="8"/>
  <c r="G104" i="8"/>
  <c r="F104" i="8"/>
  <c r="E104" i="8"/>
  <c r="H106" i="8"/>
  <c r="G106" i="8"/>
  <c r="F106" i="8"/>
  <c r="H37" i="8"/>
  <c r="G37" i="8"/>
  <c r="F37" i="8"/>
  <c r="H64" i="8"/>
  <c r="G64" i="8"/>
  <c r="F64" i="8"/>
  <c r="E64" i="8"/>
  <c r="H91" i="8"/>
  <c r="G91" i="8"/>
  <c r="F91" i="8"/>
  <c r="E91" i="8"/>
  <c r="H100" i="8"/>
  <c r="G100" i="8"/>
  <c r="E100" i="8"/>
  <c r="H108" i="8"/>
  <c r="G108" i="8"/>
  <c r="E108" i="8"/>
  <c r="H112" i="8"/>
  <c r="G112" i="8"/>
  <c r="F112" i="8"/>
  <c r="H27" i="8"/>
  <c r="G27" i="8"/>
  <c r="F27" i="8"/>
  <c r="E27" i="8"/>
  <c r="H123" i="8"/>
  <c r="G123" i="8"/>
  <c r="F123" i="8"/>
  <c r="H6" i="8"/>
  <c r="G6" i="8"/>
  <c r="F6" i="8"/>
  <c r="E6" i="8"/>
  <c r="H111" i="8"/>
  <c r="G111" i="8"/>
  <c r="F111" i="8"/>
  <c r="E111" i="8"/>
  <c r="H89" i="8"/>
  <c r="G89" i="8"/>
  <c r="F89" i="8"/>
  <c r="H125" i="8"/>
  <c r="G125" i="8"/>
  <c r="F125" i="8"/>
  <c r="E125" i="8"/>
  <c r="D104" i="8"/>
  <c r="D112" i="8"/>
  <c r="D111" i="8"/>
  <c r="F5" i="8" l="1"/>
  <c r="C126" i="8"/>
  <c r="C128" i="8"/>
  <c r="C102" i="8"/>
  <c r="C127" i="8"/>
  <c r="C112" i="8"/>
  <c r="C104" i="8"/>
  <c r="C71" i="8"/>
  <c r="C92" i="8"/>
  <c r="C74" i="8"/>
  <c r="C49" i="8"/>
  <c r="C46" i="8"/>
  <c r="C18" i="8"/>
  <c r="C81" i="8"/>
  <c r="C5" i="8"/>
  <c r="C50" i="8"/>
  <c r="C35" i="8"/>
  <c r="C84" i="8"/>
  <c r="C78" i="8"/>
  <c r="C45" i="8"/>
  <c r="C51" i="8"/>
  <c r="C111" i="8"/>
  <c r="C64" i="8"/>
  <c r="C77" i="8"/>
  <c r="C16" i="8"/>
  <c r="C10" i="8"/>
  <c r="C79" i="8"/>
  <c r="C85" i="8"/>
  <c r="C73" i="8"/>
  <c r="C26" i="8"/>
  <c r="C34" i="8"/>
  <c r="C40" i="8"/>
  <c r="C11" i="8"/>
  <c r="C57" i="8"/>
  <c r="C69" i="8"/>
  <c r="C113" i="8"/>
  <c r="C106" i="8"/>
  <c r="C100" i="8"/>
  <c r="C82" i="8"/>
  <c r="C70" i="8"/>
  <c r="C60" i="8"/>
  <c r="C61" i="8"/>
  <c r="C90" i="8"/>
  <c r="C72" i="8"/>
  <c r="C75" i="8"/>
  <c r="C8" i="8"/>
  <c r="C21" i="8"/>
  <c r="C54" i="8"/>
  <c r="C83" i="8"/>
  <c r="C80" i="8"/>
  <c r="C52" i="8"/>
  <c r="C33" i="8"/>
  <c r="C29" i="8"/>
  <c r="C93" i="8"/>
  <c r="C23" i="8"/>
  <c r="C38" i="8"/>
  <c r="D31" i="8"/>
  <c r="C31" i="8" s="1"/>
  <c r="D17" i="8"/>
  <c r="C17" i="8" s="1"/>
  <c r="D32" i="8"/>
  <c r="C32" i="8" s="1"/>
  <c r="D122" i="8"/>
  <c r="C122" i="8" s="1"/>
  <c r="D30" i="8"/>
  <c r="D86" i="8"/>
  <c r="C86" i="8" s="1"/>
  <c r="D114" i="8"/>
  <c r="C114" i="8" s="1"/>
  <c r="D44" i="8"/>
  <c r="C44" i="8" s="1"/>
  <c r="D125" i="8"/>
  <c r="C125" i="8" s="1"/>
  <c r="D3" i="8"/>
  <c r="C3" i="8" s="1"/>
  <c r="D12" i="8"/>
  <c r="C12" i="8" s="1"/>
  <c r="D13" i="8"/>
  <c r="C13" i="8" s="1"/>
  <c r="D65" i="8"/>
  <c r="C65" i="8" s="1"/>
  <c r="D97" i="8"/>
  <c r="C97" i="8" s="1"/>
  <c r="D9" i="8"/>
  <c r="C9" i="8" s="1"/>
  <c r="D67" i="8"/>
  <c r="C67" i="8" s="1"/>
  <c r="D19" i="8"/>
  <c r="C19" i="8" s="1"/>
  <c r="D24" i="8"/>
  <c r="C24" i="8" s="1"/>
  <c r="D107" i="8"/>
  <c r="C107" i="8" s="1"/>
  <c r="D39" i="8"/>
  <c r="C39" i="8" s="1"/>
  <c r="D89" i="8"/>
  <c r="C89" i="8" s="1"/>
  <c r="D110" i="8"/>
  <c r="D22" i="8"/>
  <c r="C22" i="8" s="1"/>
  <c r="D6" i="8"/>
  <c r="C6" i="8" s="1"/>
  <c r="D103" i="8"/>
  <c r="D7" i="8"/>
  <c r="C7" i="8" s="1"/>
  <c r="D27" i="8"/>
  <c r="C27" i="8" s="1"/>
  <c r="D124" i="8"/>
  <c r="C124" i="8" s="1"/>
  <c r="D66" i="8"/>
  <c r="C66" i="8" s="1"/>
  <c r="D108" i="8"/>
  <c r="C108" i="8" s="1"/>
  <c r="D25" i="8"/>
  <c r="C25" i="8" s="1"/>
  <c r="D76" i="8"/>
  <c r="C76" i="8" s="1"/>
  <c r="D91" i="8"/>
  <c r="C91" i="8" s="1"/>
  <c r="D95" i="8"/>
  <c r="C95" i="8" s="1"/>
  <c r="D20" i="8"/>
  <c r="C20" i="8" s="1"/>
  <c r="D37" i="8"/>
  <c r="C37" i="8" s="1"/>
  <c r="D118" i="8"/>
  <c r="C118" i="8" s="1"/>
  <c r="D58" i="8"/>
  <c r="C58" i="8" s="1"/>
  <c r="D121" i="8"/>
  <c r="C121" i="8" s="1"/>
  <c r="D48" i="8"/>
  <c r="C48" i="8" s="1"/>
  <c r="D109" i="8"/>
  <c r="C109" i="8" s="1"/>
  <c r="D62" i="8"/>
  <c r="C62" i="8" s="1"/>
  <c r="D117" i="8"/>
  <c r="C117" i="8" s="1"/>
  <c r="C41" i="8"/>
  <c r="C55" i="8"/>
  <c r="C2" i="8"/>
  <c r="C63" i="8"/>
  <c r="C53" i="8"/>
  <c r="C88" i="8"/>
  <c r="C59" i="8"/>
  <c r="C56" i="8"/>
  <c r="D43" i="8"/>
  <c r="F43" i="8"/>
  <c r="G43" i="8"/>
  <c r="H43" i="8"/>
  <c r="H94" i="8" l="1"/>
  <c r="H101" i="8"/>
  <c r="H115" i="8"/>
  <c r="H36" i="8"/>
  <c r="H116" i="8"/>
  <c r="G94" i="8"/>
  <c r="G4" i="8"/>
  <c r="G101" i="8"/>
  <c r="G115" i="8"/>
  <c r="G36" i="8"/>
  <c r="G116" i="8"/>
  <c r="F94" i="8"/>
  <c r="F4" i="8"/>
  <c r="F101" i="8"/>
  <c r="F115" i="8"/>
  <c r="F36" i="8"/>
  <c r="F116" i="8"/>
  <c r="E94" i="8"/>
  <c r="E4" i="8"/>
  <c r="E101" i="8"/>
  <c r="E115" i="8"/>
  <c r="E36" i="8"/>
  <c r="E116" i="8"/>
  <c r="E6" i="7" l="1"/>
  <c r="E5" i="7"/>
  <c r="E4" i="7"/>
  <c r="E3" i="7"/>
  <c r="E2" i="7"/>
  <c r="H4" i="8" s="1"/>
  <c r="E6" i="6"/>
  <c r="E5" i="6"/>
  <c r="E4" i="6"/>
  <c r="E3" i="6"/>
  <c r="E2" i="6"/>
  <c r="E50" i="5"/>
  <c r="F119" i="8" s="1"/>
  <c r="C119" i="8" s="1"/>
  <c r="E16" i="5"/>
  <c r="F105" i="8" s="1"/>
  <c r="C105" i="8" s="1"/>
  <c r="E15" i="5"/>
  <c r="F98" i="8" s="1"/>
  <c r="C98" i="8" s="1"/>
  <c r="E14" i="5"/>
  <c r="F96" i="8" s="1"/>
  <c r="E13" i="5"/>
  <c r="E6" i="4"/>
  <c r="E123" i="8" s="1"/>
  <c r="C123" i="8" s="1"/>
  <c r="E5" i="4"/>
  <c r="E43" i="8" s="1"/>
  <c r="C43" i="8" s="1"/>
  <c r="E4" i="4"/>
  <c r="E103" i="8" s="1"/>
  <c r="C103" i="8" s="1"/>
  <c r="E3" i="4"/>
  <c r="E30" i="8" s="1"/>
  <c r="C30" i="8" s="1"/>
  <c r="E2" i="4"/>
  <c r="D96" i="8"/>
  <c r="E110" i="8" l="1"/>
  <c r="C110" i="8" s="1"/>
  <c r="F99" i="8"/>
  <c r="C99" i="8" s="1"/>
  <c r="C96" i="8"/>
  <c r="D36" i="8"/>
  <c r="C36" i="8" s="1"/>
  <c r="D120" i="8"/>
  <c r="C120" i="8" s="1"/>
  <c r="D14" i="8"/>
  <c r="C14" i="8" s="1"/>
  <c r="D101" i="8"/>
  <c r="C101" i="8" s="1"/>
  <c r="D68" i="8"/>
  <c r="C68" i="8" s="1"/>
  <c r="D42" i="8"/>
  <c r="C42" i="8" s="1"/>
  <c r="D116" i="8"/>
  <c r="C116" i="8" s="1"/>
  <c r="D28" i="8"/>
  <c r="C28" i="8" s="1"/>
  <c r="D87" i="8"/>
  <c r="C87" i="8" s="1"/>
  <c r="D115" i="8"/>
  <c r="C115" i="8" s="1"/>
  <c r="D15" i="8"/>
  <c r="C15" i="8" s="1"/>
  <c r="D47" i="8"/>
  <c r="C47" i="8" s="1"/>
  <c r="D94" i="8"/>
  <c r="C94" i="8" s="1"/>
  <c r="D4" i="8"/>
  <c r="C4" i="8" s="1"/>
</calcChain>
</file>

<file path=xl/sharedStrings.xml><?xml version="1.0" encoding="utf-8"?>
<sst xmlns="http://schemas.openxmlformats.org/spreadsheetml/2006/main" count="490" uniqueCount="191">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</sst>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6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28" totalsRowShown="0" headerRowDxfId="656" dataDxfId="655">
  <autoFilter ref="A1:BK128"/>
  <sortState ref="A2:BK128">
    <sortCondition descending="1" ref="C1:C128"/>
  </sortState>
  <tableColumns count="63">
    <tableColumn id="2" name="کد کاربری" dataDxfId="654"/>
    <tableColumn id="3" name="نام کاربری" dataDxfId="653"/>
    <tableColumn id="7" name="مجموع امتیاز" dataDxfId="652">
      <calculatedColumnFormula xml:space="preserve"> SUM(TotalPoints[[#This Row],[دور 1]:[دور 60]])</calculatedColumnFormula>
    </tableColumn>
    <tableColumn id="4" name="دور 1" dataDxfId="651">
      <calculatedColumnFormula>IFERROR(VLOOKUP($A2,Round01[],5,FALSE), 0)</calculatedColumnFormula>
    </tableColumn>
    <tableColumn id="5" name="دور 2" dataDxfId="650">
      <calculatedColumnFormula>IFERROR(VLOOKUP($A2,Round02[],5,FALSE), 0)</calculatedColumnFormula>
    </tableColumn>
    <tableColumn id="6" name="دور 3" dataDxfId="649">
      <calculatedColumnFormula>IFERROR(VLOOKUP($A2,Round03[],5,FALSE), 0)</calculatedColumnFormula>
    </tableColumn>
    <tableColumn id="11" name="دور 4" dataDxfId="648">
      <calculatedColumnFormula>IFERROR(VLOOKUP($A2,Round04[],5,FALSE), 0)</calculatedColumnFormula>
    </tableColumn>
    <tableColumn id="12" name="دور 5" dataDxfId="647">
      <calculatedColumnFormula>IFERROR(VLOOKUP($A2,Round05[],5,FALSE), 0)</calculatedColumnFormula>
    </tableColumn>
    <tableColumn id="13" name="دور 6" dataDxfId="646">
      <calculatedColumnFormula>IFERROR(VLOOKUP($A2,Round06[],5,FALSE), 0)</calculatedColumnFormula>
    </tableColumn>
    <tableColumn id="14" name="دور 7" dataDxfId="645">
      <calculatedColumnFormula>IFERROR(VLOOKUP($A2,Round07[],5,FALSE), 0)</calculatedColumnFormula>
    </tableColumn>
    <tableColumn id="15" name="دور 8" dataDxfId="644">
      <calculatedColumnFormula>IFERROR(VLOOKUP($A2,Round08[],5,FALSE), 0)</calculatedColumnFormula>
    </tableColumn>
    <tableColumn id="16" name="دور 9" dataDxfId="643">
      <calculatedColumnFormula>IFERROR(VLOOKUP($A2,Round09[],5,FALSE), 0)</calculatedColumnFormula>
    </tableColumn>
    <tableColumn id="17" name="دور 10" dataDxfId="642">
      <calculatedColumnFormula>IFERROR(VLOOKUP($A2,Round10[],5,FALSE), 0)</calculatedColumnFormula>
    </tableColumn>
    <tableColumn id="18" name="دور 11" dataDxfId="641">
      <calculatedColumnFormula>IFERROR(VLOOKUP($A2,Round11[],5,FALSE), 0)</calculatedColumnFormula>
    </tableColumn>
    <tableColumn id="19" name="دور 12" dataDxfId="640">
      <calculatedColumnFormula>IFERROR(VLOOKUP($A2,Round12[],5,FALSE), 0)</calculatedColumnFormula>
    </tableColumn>
    <tableColumn id="20" name="دور 13" dataDxfId="639">
      <calculatedColumnFormula>IFERROR(VLOOKUP($A2,Round13[],5,FALSE), 0)</calculatedColumnFormula>
    </tableColumn>
    <tableColumn id="21" name="دور 14" dataDxfId="638">
      <calculatedColumnFormula>IFERROR(VLOOKUP($A2,Round14[],5,FALSE), 0)</calculatedColumnFormula>
    </tableColumn>
    <tableColumn id="22" name="دور 15" dataDxfId="637">
      <calculatedColumnFormula>IFERROR(VLOOKUP($A2,Round15[],5,FALSE), 0)</calculatedColumnFormula>
    </tableColumn>
    <tableColumn id="23" name="دور 16" dataDxfId="636">
      <calculatedColumnFormula>IFERROR(VLOOKUP($A2,Round16[],5,FALSE), 0)</calculatedColumnFormula>
    </tableColumn>
    <tableColumn id="24" name="دور 17" dataDxfId="635">
      <calculatedColumnFormula>IFERROR(VLOOKUP($A2,Round17[],5,FALSE), 0)</calculatedColumnFormula>
    </tableColumn>
    <tableColumn id="25" name="دور 18" dataDxfId="634">
      <calculatedColumnFormula>IFERROR(VLOOKUP($A2,Round18[],5,FALSE), 0)</calculatedColumnFormula>
    </tableColumn>
    <tableColumn id="26" name="دور 19" dataDxfId="633">
      <calculatedColumnFormula>IFERROR(VLOOKUP($A2,Round19[],5,FALSE), 0)</calculatedColumnFormula>
    </tableColumn>
    <tableColumn id="27" name="دور 20" dataDxfId="632">
      <calculatedColumnFormula>IFERROR(VLOOKUP($A2,Round20[],5,FALSE), 0)</calculatedColumnFormula>
    </tableColumn>
    <tableColumn id="28" name="دور 21" dataDxfId="631">
      <calculatedColumnFormula>IFERROR(VLOOKUP($A2,Round21[],5,FALSE), 0)</calculatedColumnFormula>
    </tableColumn>
    <tableColumn id="29" name="دور 22" dataDxfId="630">
      <calculatedColumnFormula>IFERROR(VLOOKUP($A2,Round22[],5,FALSE), 0)</calculatedColumnFormula>
    </tableColumn>
    <tableColumn id="30" name="دور 23" dataDxfId="629">
      <calculatedColumnFormula>IFERROR(VLOOKUP($A2,Round23[],5,FALSE), 0)</calculatedColumnFormula>
    </tableColumn>
    <tableColumn id="31" name="دور 24" dataDxfId="628">
      <calculatedColumnFormula>IFERROR(VLOOKUP($A2,Round24[],5,FALSE), 0)</calculatedColumnFormula>
    </tableColumn>
    <tableColumn id="32" name="دور 25" dataDxfId="627">
      <calculatedColumnFormula>IFERROR(VLOOKUP($A2,Round25[],5,FALSE), 0)</calculatedColumnFormula>
    </tableColumn>
    <tableColumn id="33" name="دور 26" dataDxfId="626">
      <calculatedColumnFormula>IFERROR(VLOOKUP($A2,Round26[],5,FALSE), 0)</calculatedColumnFormula>
    </tableColumn>
    <tableColumn id="34" name="دور 27" dataDxfId="625">
      <calculatedColumnFormula>IFERROR(VLOOKUP($A2,Round27[],5,FALSE), 0)</calculatedColumnFormula>
    </tableColumn>
    <tableColumn id="35" name="دور 28" dataDxfId="624">
      <calculatedColumnFormula>IFERROR(VLOOKUP($A2,Round28[],5,FALSE), 0)</calculatedColumnFormula>
    </tableColumn>
    <tableColumn id="36" name="دور 29" dataDxfId="623">
      <calculatedColumnFormula>IFERROR(VLOOKUP($A2,Round29[],5,FALSE), 0)</calculatedColumnFormula>
    </tableColumn>
    <tableColumn id="37" name="دور 30" dataDxfId="622">
      <calculatedColumnFormula>IFERROR(VLOOKUP($A2,Round30[],5,FALSE), 0)</calculatedColumnFormula>
    </tableColumn>
    <tableColumn id="38" name="دور 31" dataDxfId="621">
      <calculatedColumnFormula>IFERROR(VLOOKUP($A2,Round31[],5,FALSE), 0)</calculatedColumnFormula>
    </tableColumn>
    <tableColumn id="39" name="دور 32" dataDxfId="620">
      <calculatedColumnFormula>IFERROR(VLOOKUP($A2,Round32[],5,FALSE), 0)</calculatedColumnFormula>
    </tableColumn>
    <tableColumn id="40" name="دور 33" dataDxfId="619">
      <calculatedColumnFormula>IFERROR(VLOOKUP($A2,Round33[],5,FALSE), 0)</calculatedColumnFormula>
    </tableColumn>
    <tableColumn id="41" name="دور 34" dataDxfId="618">
      <calculatedColumnFormula>IFERROR(VLOOKUP($A2,Round34[],5,FALSE), 0)</calculatedColumnFormula>
    </tableColumn>
    <tableColumn id="42" name="دور 35" dataDxfId="617">
      <calculatedColumnFormula>IFERROR(VLOOKUP($A2,Round35[],5,FALSE), 0)</calculatedColumnFormula>
    </tableColumn>
    <tableColumn id="43" name="دور 36" dataDxfId="616">
      <calculatedColumnFormula>IFERROR(VLOOKUP($A2,Round36[],5,FALSE), 0)</calculatedColumnFormula>
    </tableColumn>
    <tableColumn id="44" name="دور 37" dataDxfId="615">
      <calculatedColumnFormula>IFERROR(VLOOKUP($A2,Round37[],5,FALSE), 0)</calculatedColumnFormula>
    </tableColumn>
    <tableColumn id="45" name="دور 38" dataDxfId="614">
      <calculatedColumnFormula>IFERROR(VLOOKUP($A2,Round38[],5,FALSE), 0)</calculatedColumnFormula>
    </tableColumn>
    <tableColumn id="46" name="دور 39" dataDxfId="613">
      <calculatedColumnFormula>IFERROR(VLOOKUP($A2,Round39[],5,FALSE), 0)</calculatedColumnFormula>
    </tableColumn>
    <tableColumn id="47" name="دور 40" dataDxfId="612">
      <calculatedColumnFormula>IFERROR(VLOOKUP($A2,Round40[],5,FALSE), 0)</calculatedColumnFormula>
    </tableColumn>
    <tableColumn id="48" name="دور 41" dataDxfId="611">
      <calculatedColumnFormula>IFERROR(VLOOKUP($A2,Round41[],5,FALSE), 0)</calculatedColumnFormula>
    </tableColumn>
    <tableColumn id="49" name="دور 42" dataDxfId="610">
      <calculatedColumnFormula>IFERROR(VLOOKUP($A2,Round42[],5,FALSE), 0)</calculatedColumnFormula>
    </tableColumn>
    <tableColumn id="50" name="دور 43" dataDxfId="609">
      <calculatedColumnFormula>IFERROR(VLOOKUP($A2,Round43[],5,FALSE), 0)</calculatedColumnFormula>
    </tableColumn>
    <tableColumn id="51" name="دور 44" dataDxfId="608">
      <calculatedColumnFormula>IFERROR(VLOOKUP($A2,Round44[],5,FALSE), 0)</calculatedColumnFormula>
    </tableColumn>
    <tableColumn id="52" name="دور 45" dataDxfId="607">
      <calculatedColumnFormula>IFERROR(VLOOKUP($A2,Round45[],5,FALSE), 0)</calculatedColumnFormula>
    </tableColumn>
    <tableColumn id="53" name="دور 46" dataDxfId="606">
      <calculatedColumnFormula>IFERROR(VLOOKUP($A2,Round46[],5,FALSE), 0)</calculatedColumnFormula>
    </tableColumn>
    <tableColumn id="54" name="دور 47" dataDxfId="605">
      <calculatedColumnFormula>IFERROR(VLOOKUP($A2,Round47[],5,FALSE), 0)</calculatedColumnFormula>
    </tableColumn>
    <tableColumn id="55" name="دور 48" dataDxfId="604">
      <calculatedColumnFormula>IFERROR(VLOOKUP($A2,Round48[],5,FALSE), 0)</calculatedColumnFormula>
    </tableColumn>
    <tableColumn id="56" name="دور 49" dataDxfId="603">
      <calculatedColumnFormula>IFERROR(VLOOKUP($A2,Round49[],5,FALSE), 0)</calculatedColumnFormula>
    </tableColumn>
    <tableColumn id="57" name="دور 50" dataDxfId="602">
      <calculatedColumnFormula>IFERROR(VLOOKUP($A2,Round50[],5,FALSE), 0)</calculatedColumnFormula>
    </tableColumn>
    <tableColumn id="58" name="دور 51" dataDxfId="601">
      <calculatedColumnFormula>IFERROR(VLOOKUP($A2,Round51[],5,FALSE), 0)</calculatedColumnFormula>
    </tableColumn>
    <tableColumn id="59" name="دور 52" dataDxfId="600">
      <calculatedColumnFormula>IFERROR(VLOOKUP($A2,Round52[],5,FALSE), 0)</calculatedColumnFormula>
    </tableColumn>
    <tableColumn id="60" name="دور 53" dataDxfId="599">
      <calculatedColumnFormula>IFERROR(VLOOKUP($A2,Round53[],5,FALSE), 0)</calculatedColumnFormula>
    </tableColumn>
    <tableColumn id="61" name="دور 54" dataDxfId="598">
      <calculatedColumnFormula>IFERROR(VLOOKUP($A2,Round54[],5,FALSE), 0)</calculatedColumnFormula>
    </tableColumn>
    <tableColumn id="62" name="دور 55" dataDxfId="597">
      <calculatedColumnFormula>IFERROR(VLOOKUP($A2,Round55[],5,FALSE), 0)</calculatedColumnFormula>
    </tableColumn>
    <tableColumn id="63" name="دور 56" dataDxfId="596">
      <calculatedColumnFormula>IFERROR(VLOOKUP($A2,Round56[],5,FALSE), 0)</calculatedColumnFormula>
    </tableColumn>
    <tableColumn id="64" name="دور 57" dataDxfId="595">
      <calculatedColumnFormula>IFERROR(VLOOKUP($A2,Round57[],5,FALSE), 0)</calculatedColumnFormula>
    </tableColumn>
    <tableColumn id="65" name="دور 58" dataDxfId="594">
      <calculatedColumnFormula>IFERROR(VLOOKUP($A2,Round58[],5,FALSE), 0)</calculatedColumnFormula>
    </tableColumn>
    <tableColumn id="66" name="دور 59" dataDxfId="593">
      <calculatedColumnFormula>IFERROR(VLOOKUP($A2,Round59[],5,FALSE), 0)</calculatedColumnFormula>
    </tableColumn>
    <tableColumn id="67" name="دور 60" dataDxfId="592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553" dataDxfId="552">
  <autoFilter ref="A1:E6"/>
  <tableColumns count="5">
    <tableColumn id="2" name="کد کاربری" dataDxfId="551"/>
    <tableColumn id="4" name="امتیاز نتیجه" dataDxfId="550"/>
    <tableColumn id="5" name="امتیاز گلزنان" dataDxfId="549"/>
    <tableColumn id="6" name="امتیاز پاس گل" dataDxfId="548"/>
    <tableColumn id="7" name="مجموع امتیاز" dataDxfId="547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546" dataDxfId="545">
  <autoFilter ref="A1:E6"/>
  <tableColumns count="5">
    <tableColumn id="2" name="کد کاربری" dataDxfId="544"/>
    <tableColumn id="4" name="امتیاز نتیجه" dataDxfId="543"/>
    <tableColumn id="5" name="امتیاز گلزنان" dataDxfId="542"/>
    <tableColumn id="6" name="امتیاز پاس گل" dataDxfId="541"/>
    <tableColumn id="7" name="مجموع امتیاز" dataDxfId="540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539" dataDxfId="538">
  <autoFilter ref="A1:E6"/>
  <tableColumns count="5">
    <tableColumn id="2" name="کد کاربری" dataDxfId="537"/>
    <tableColumn id="4" name="امتیاز نتیجه" dataDxfId="536"/>
    <tableColumn id="5" name="امتیاز گلزنان" dataDxfId="535"/>
    <tableColumn id="6" name="امتیاز پاس گل" dataDxfId="534"/>
    <tableColumn id="7" name="مجموع امتیاز" dataDxfId="533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532" dataDxfId="531">
  <autoFilter ref="A1:E6"/>
  <tableColumns count="5">
    <tableColumn id="2" name="کد کاربری" dataDxfId="530"/>
    <tableColumn id="4" name="امتیاز نتیجه" dataDxfId="529"/>
    <tableColumn id="5" name="امتیاز گلزنان" dataDxfId="528"/>
    <tableColumn id="6" name="امتیاز پاس گل" dataDxfId="527"/>
    <tableColumn id="7" name="مجموع امتیاز" dataDxfId="526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525" dataDxfId="524">
  <autoFilter ref="A1:E6"/>
  <tableColumns count="5">
    <tableColumn id="2" name="کد کاربری" dataDxfId="523"/>
    <tableColumn id="4" name="امتیاز نتیجه" dataDxfId="522"/>
    <tableColumn id="5" name="امتیاز گلزنان" dataDxfId="521"/>
    <tableColumn id="6" name="امتیاز پاس گل" dataDxfId="520"/>
    <tableColumn id="7" name="مجموع امتیاز" dataDxfId="519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518" dataDxfId="517">
  <autoFilter ref="A1:E6"/>
  <tableColumns count="5">
    <tableColumn id="2" name="کد کاربری" dataDxfId="516"/>
    <tableColumn id="4" name="امتیاز نتیجه" dataDxfId="515"/>
    <tableColumn id="5" name="امتیاز گلزنان" dataDxfId="514"/>
    <tableColumn id="6" name="امتیاز پاس گل" dataDxfId="513"/>
    <tableColumn id="7" name="مجموع امتیاز" dataDxfId="512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511" dataDxfId="510">
  <autoFilter ref="A1:E6"/>
  <tableColumns count="5">
    <tableColumn id="2" name="کد کاربری" dataDxfId="509"/>
    <tableColumn id="4" name="امتیاز نتیجه" dataDxfId="508"/>
    <tableColumn id="5" name="امتیاز گلزنان" dataDxfId="507"/>
    <tableColumn id="6" name="امتیاز پاس گل" dataDxfId="506"/>
    <tableColumn id="7" name="مجموع امتیاز" dataDxfId="505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504" dataDxfId="503">
  <autoFilter ref="A1:E6"/>
  <tableColumns count="5">
    <tableColumn id="2" name="کد کاربری" dataDxfId="502"/>
    <tableColumn id="4" name="امتیاز نتیجه" dataDxfId="501"/>
    <tableColumn id="5" name="امتیاز گلزنان" dataDxfId="500"/>
    <tableColumn id="6" name="امتیاز پاس گل" dataDxfId="499"/>
    <tableColumn id="7" name="مجموع امتیاز" dataDxfId="498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497" dataDxfId="496">
  <autoFilter ref="A1:E6"/>
  <tableColumns count="5">
    <tableColumn id="2" name="کد کاربری" dataDxfId="495"/>
    <tableColumn id="4" name="امتیاز نتیجه" dataDxfId="494"/>
    <tableColumn id="5" name="امتیاز گلزنان" dataDxfId="493"/>
    <tableColumn id="6" name="امتیاز پاس گل" dataDxfId="492"/>
    <tableColumn id="7" name="مجموع امتیاز" dataDxfId="491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490" dataDxfId="489">
  <autoFilter ref="A1:E6"/>
  <tableColumns count="5">
    <tableColumn id="2" name="کد کاربری" dataDxfId="488"/>
    <tableColumn id="4" name="امتیاز نتیجه" dataDxfId="487"/>
    <tableColumn id="5" name="امتیاز گلزنان" dataDxfId="486"/>
    <tableColumn id="6" name="امتیاز پاس گل" dataDxfId="485"/>
    <tableColumn id="7" name="مجموع امتیاز" dataDxfId="484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591" dataDxfId="162">
  <autoFilter ref="A1:E94"/>
  <sortState ref="A2:E94">
    <sortCondition descending="1" ref="E1:E94"/>
  </sortState>
  <tableColumns count="5">
    <tableColumn id="2" name="کد کاربری" totalsRowLabel="میانگین" dataDxfId="167" totalsRowDxfId="4"/>
    <tableColumn id="4" name="امتیاز نتیجه" dataDxfId="166" totalsRowDxfId="3"/>
    <tableColumn id="5" name="امتیاز گلزنان" dataDxfId="165" totalsRowDxfId="2"/>
    <tableColumn id="6" name="امتیاز پاس گل" dataDxfId="164" totalsRowDxfId="1"/>
    <tableColumn id="7" name="مجموع امتیاز" totalsRowFunction="average" dataDxfId="163" totalsRowDxfId="0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483" dataDxfId="482">
  <autoFilter ref="A1:E6"/>
  <tableColumns count="5">
    <tableColumn id="2" name="کد کاربری" dataDxfId="481"/>
    <tableColumn id="4" name="امتیاز نتیجه" dataDxfId="480"/>
    <tableColumn id="5" name="امتیاز گلزنان" dataDxfId="479"/>
    <tableColumn id="6" name="امتیاز پاس گل" dataDxfId="478"/>
    <tableColumn id="7" name="مجموع امتیاز" dataDxfId="477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476" dataDxfId="475">
  <autoFilter ref="A1:E6"/>
  <tableColumns count="5">
    <tableColumn id="2" name="کد کاربری" dataDxfId="474"/>
    <tableColumn id="4" name="امتیاز نتیجه" dataDxfId="473"/>
    <tableColumn id="5" name="امتیاز گلزنان" dataDxfId="472"/>
    <tableColumn id="6" name="امتیاز پاس گل" dataDxfId="471"/>
    <tableColumn id="7" name="مجموع امتیاز" dataDxfId="470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469" dataDxfId="468">
  <autoFilter ref="A1:E6"/>
  <tableColumns count="5">
    <tableColumn id="2" name="کد کاربری" dataDxfId="467"/>
    <tableColumn id="4" name="امتیاز نتیجه" dataDxfId="466"/>
    <tableColumn id="5" name="امتیاز گلزنان" dataDxfId="465"/>
    <tableColumn id="6" name="امتیاز پاس گل" dataDxfId="464"/>
    <tableColumn id="7" name="مجموع امتیاز" dataDxfId="463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462" dataDxfId="461">
  <autoFilter ref="A1:E6"/>
  <tableColumns count="5">
    <tableColumn id="2" name="کد کاربری" dataDxfId="460"/>
    <tableColumn id="4" name="امتیاز نتیجه" dataDxfId="459"/>
    <tableColumn id="5" name="امتیاز گلزنان" dataDxfId="458"/>
    <tableColumn id="6" name="امتیاز پاس گل" dataDxfId="457"/>
    <tableColumn id="7" name="مجموع امتیاز" dataDxfId="456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455" dataDxfId="454">
  <autoFilter ref="A1:E6"/>
  <tableColumns count="5">
    <tableColumn id="2" name="کد کاربری" dataDxfId="453"/>
    <tableColumn id="4" name="امتیاز نتیجه" dataDxfId="452"/>
    <tableColumn id="5" name="امتیاز گلزنان" dataDxfId="451"/>
    <tableColumn id="6" name="امتیاز پاس گل" dataDxfId="450"/>
    <tableColumn id="7" name="مجموع امتیاز" dataDxfId="449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448" dataDxfId="447">
  <autoFilter ref="A1:E6"/>
  <tableColumns count="5">
    <tableColumn id="2" name="کد کاربری" dataDxfId="446"/>
    <tableColumn id="4" name="امتیاز نتیجه" dataDxfId="445"/>
    <tableColumn id="5" name="امتیاز گلزنان" dataDxfId="444"/>
    <tableColumn id="6" name="امتیاز پاس گل" dataDxfId="443"/>
    <tableColumn id="7" name="مجموع امتیاز" dataDxfId="442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441" dataDxfId="440">
  <autoFilter ref="A1:E6"/>
  <tableColumns count="5">
    <tableColumn id="2" name="کد کاربری" dataDxfId="439"/>
    <tableColumn id="4" name="امتیاز نتیجه" dataDxfId="438"/>
    <tableColumn id="5" name="امتیاز گلزنان" dataDxfId="437"/>
    <tableColumn id="6" name="امتیاز پاس گل" dataDxfId="436"/>
    <tableColumn id="7" name="مجموع امتیاز" dataDxfId="435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434" dataDxfId="433">
  <autoFilter ref="A1:E6"/>
  <tableColumns count="5">
    <tableColumn id="2" name="کد کاربری" dataDxfId="432"/>
    <tableColumn id="4" name="امتیاز نتیجه" dataDxfId="431"/>
    <tableColumn id="5" name="امتیاز گلزنان" dataDxfId="430"/>
    <tableColumn id="6" name="امتیاز پاس گل" dataDxfId="429"/>
    <tableColumn id="7" name="مجموع امتیاز" dataDxfId="428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427" dataDxfId="426">
  <autoFilter ref="A1:E6"/>
  <tableColumns count="5">
    <tableColumn id="2" name="کد کاربری" dataDxfId="425"/>
    <tableColumn id="4" name="امتیاز نتیجه" dataDxfId="424"/>
    <tableColumn id="5" name="امتیاز گلزنان" dataDxfId="423"/>
    <tableColumn id="6" name="امتیاز پاس گل" dataDxfId="422"/>
    <tableColumn id="7" name="مجموع امتیاز" dataDxfId="421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420" dataDxfId="419">
  <autoFilter ref="A1:E6"/>
  <tableColumns count="5">
    <tableColumn id="2" name="کد کاربری" dataDxfId="418"/>
    <tableColumn id="4" name="امتیاز نتیجه" dataDxfId="417"/>
    <tableColumn id="5" name="امتیاز گلزنان" dataDxfId="416"/>
    <tableColumn id="6" name="امتیاز پاس گل" dataDxfId="415"/>
    <tableColumn id="7" name="مجموع امتیاز" dataDxfId="414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590" dataDxfId="173">
  <autoFilter ref="A1:E82"/>
  <tableColumns count="5">
    <tableColumn id="2" name="کد کاربری" totalsRowLabel="میانگین" dataDxfId="178" totalsRowDxfId="172"/>
    <tableColumn id="4" name="امتیاز نتیجه" dataDxfId="177" totalsRowDxfId="171"/>
    <tableColumn id="5" name="امتیاز گلزنان" dataDxfId="176" totalsRowDxfId="170"/>
    <tableColumn id="6" name="امتیاز پاس گل" dataDxfId="175" totalsRowDxfId="169"/>
    <tableColumn id="7" name="مجموع امتیاز" totalsRowFunction="average" dataDxfId="174" totalsRowDxfId="168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413" dataDxfId="412">
  <autoFilter ref="A1:E6"/>
  <tableColumns count="5">
    <tableColumn id="2" name="کد کاربری" dataDxfId="411"/>
    <tableColumn id="4" name="امتیاز نتیجه" dataDxfId="410"/>
    <tableColumn id="5" name="امتیاز گلزنان" dataDxfId="409"/>
    <tableColumn id="6" name="امتیاز پاس گل" dataDxfId="408"/>
    <tableColumn id="7" name="مجموع امتیاز" dataDxfId="407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406" dataDxfId="405">
  <autoFilter ref="A1:E6"/>
  <tableColumns count="5">
    <tableColumn id="2" name="کد کاربری" dataDxfId="404"/>
    <tableColumn id="4" name="امتیاز نتیجه" dataDxfId="403"/>
    <tableColumn id="5" name="امتیاز گلزنان" dataDxfId="402"/>
    <tableColumn id="6" name="امتیاز پاس گل" dataDxfId="401"/>
    <tableColumn id="7" name="مجموع امتیاز" dataDxfId="400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399" dataDxfId="398">
  <autoFilter ref="A1:E6"/>
  <tableColumns count="5">
    <tableColumn id="2" name="کد کاربری" dataDxfId="397"/>
    <tableColumn id="4" name="امتیاز نتیجه" dataDxfId="396"/>
    <tableColumn id="5" name="امتیاز گلزنان" dataDxfId="395"/>
    <tableColumn id="6" name="امتیاز پاس گل" dataDxfId="394"/>
    <tableColumn id="7" name="مجموع امتیاز" dataDxfId="393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392" dataDxfId="391">
  <autoFilter ref="A1:E6"/>
  <tableColumns count="5">
    <tableColumn id="2" name="کد کاربری" dataDxfId="390"/>
    <tableColumn id="4" name="امتیاز نتیجه" dataDxfId="389"/>
    <tableColumn id="5" name="امتیاز گلزنان" dataDxfId="388"/>
    <tableColumn id="6" name="امتیاز پاس گل" dataDxfId="387"/>
    <tableColumn id="7" name="مجموع امتیاز" dataDxfId="386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385" dataDxfId="384">
  <autoFilter ref="A1:E6"/>
  <tableColumns count="5">
    <tableColumn id="2" name="کد کاربری" dataDxfId="383"/>
    <tableColumn id="4" name="امتیاز نتیجه" dataDxfId="382"/>
    <tableColumn id="5" name="امتیاز گلزنان" dataDxfId="381"/>
    <tableColumn id="6" name="امتیاز پاس گل" dataDxfId="380"/>
    <tableColumn id="7" name="مجموع امتیاز" dataDxfId="379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378" dataDxfId="377">
  <autoFilter ref="A1:E6"/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371" dataDxfId="370">
  <autoFilter ref="A1:E6"/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364" dataDxfId="363">
  <autoFilter ref="A1:E6"/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357" dataDxfId="356">
  <autoFilter ref="A1:E6"/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350" dataDxfId="349">
  <autoFilter ref="A1:E6"/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589" dataDxfId="184">
  <autoFilter ref="A1:E57"/>
  <sortState ref="A2:E57">
    <sortCondition descending="1" ref="E1:E57"/>
  </sortState>
  <tableColumns count="5">
    <tableColumn id="2" name="کد کاربری" totalsRowLabel="میانگین" dataDxfId="189" totalsRowDxfId="183"/>
    <tableColumn id="4" name="امتیاز نتیجه" dataDxfId="188" totalsRowDxfId="182"/>
    <tableColumn id="5" name="امتیاز گلزنان" dataDxfId="187" totalsRowDxfId="181"/>
    <tableColumn id="6" name="امتیاز پاس گل" dataDxfId="186" totalsRowDxfId="180"/>
    <tableColumn id="7" name="مجموع امتیاز" totalsRowFunction="average" dataDxfId="185" totalsRowDxfId="179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343" dataDxfId="342">
  <autoFilter ref="A1:E6"/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336" dataDxfId="335">
  <autoFilter ref="A1:E6"/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329" dataDxfId="328">
  <autoFilter ref="A1:E6"/>
  <tableColumns count="5">
    <tableColumn id="2" name="کد کاربری" dataDxfId="327"/>
    <tableColumn id="4" name="امتیاز نتیجه" dataDxfId="326"/>
    <tableColumn id="5" name="امتیاز گلزنان" dataDxfId="325"/>
    <tableColumn id="6" name="امتیاز پاس گل" dataDxfId="324"/>
    <tableColumn id="7" name="مجموع امتیاز" dataDxfId="323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322" dataDxfId="321">
  <autoFilter ref="A1:E6"/>
  <tableColumns count="5">
    <tableColumn id="2" name="کد کاربری" dataDxfId="320"/>
    <tableColumn id="4" name="امتیاز نتیجه" dataDxfId="319"/>
    <tableColumn id="5" name="امتیاز گلزنان" dataDxfId="318"/>
    <tableColumn id="6" name="امتیاز پاس گل" dataDxfId="317"/>
    <tableColumn id="7" name="مجموع امتیاز" dataDxfId="316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315" dataDxfId="314">
  <autoFilter ref="A1:E6"/>
  <tableColumns count="5">
    <tableColumn id="2" name="کد کاربری" dataDxfId="313"/>
    <tableColumn id="4" name="امتیاز نتیجه" dataDxfId="312"/>
    <tableColumn id="5" name="امتیاز گلزنان" dataDxfId="311"/>
    <tableColumn id="6" name="امتیاز پاس گل" dataDxfId="310"/>
    <tableColumn id="7" name="مجموع امتیاز" dataDxfId="309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308" dataDxfId="307">
  <autoFilter ref="A1:E6"/>
  <tableColumns count="5">
    <tableColumn id="2" name="کد کاربری" dataDxfId="306"/>
    <tableColumn id="4" name="امتیاز نتیجه" dataDxfId="305"/>
    <tableColumn id="5" name="امتیاز گلزنان" dataDxfId="304"/>
    <tableColumn id="6" name="امتیاز پاس گل" dataDxfId="303"/>
    <tableColumn id="7" name="مجموع امتیاز" dataDxfId="302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301" dataDxfId="300">
  <autoFilter ref="A1:E6"/>
  <tableColumns count="5">
    <tableColumn id="2" name="کد کاربری" dataDxfId="299"/>
    <tableColumn id="4" name="امتیاز نتیجه" dataDxfId="298"/>
    <tableColumn id="5" name="امتیاز گلزنان" dataDxfId="297"/>
    <tableColumn id="6" name="امتیاز پاس گل" dataDxfId="296"/>
    <tableColumn id="7" name="مجموع امتیاز" dataDxfId="295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294" dataDxfId="293">
  <autoFilter ref="A1:E6"/>
  <tableColumns count="5">
    <tableColumn id="2" name="کد کاربری" dataDxfId="292"/>
    <tableColumn id="4" name="امتیاز نتیجه" dataDxfId="291"/>
    <tableColumn id="5" name="امتیاز گلزنان" dataDxfId="290"/>
    <tableColumn id="6" name="امتیاز پاس گل" dataDxfId="289"/>
    <tableColumn id="7" name="مجموع امتیاز" dataDxfId="288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287" dataDxfId="286">
  <autoFilter ref="A1:E6"/>
  <tableColumns count="5">
    <tableColumn id="2" name="کد کاربری" dataDxfId="285"/>
    <tableColumn id="4" name="امتیاز نتیجه" dataDxfId="284"/>
    <tableColumn id="5" name="امتیاز گلزنان" dataDxfId="283"/>
    <tableColumn id="6" name="امتیاز پاس گل" dataDxfId="282"/>
    <tableColumn id="7" name="مجموع امتیاز" dataDxfId="281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280" dataDxfId="279">
  <autoFilter ref="A1:E6"/>
  <tableColumns count="5">
    <tableColumn id="2" name="کد کاربری" dataDxfId="278"/>
    <tableColumn id="4" name="امتیاز نتیجه" dataDxfId="277"/>
    <tableColumn id="5" name="امتیاز گلزنان" dataDxfId="276"/>
    <tableColumn id="6" name="امتیاز پاس گل" dataDxfId="275"/>
    <tableColumn id="7" name="مجموع امتیاز" dataDxfId="274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6" totalsRowShown="0" headerRowDxfId="588" dataDxfId="587">
  <autoFilter ref="A1:E6"/>
  <tableColumns count="5">
    <tableColumn id="2" name="کد کاربری" dataDxfId="586"/>
    <tableColumn id="4" name="امتیاز نتیجه" dataDxfId="585"/>
    <tableColumn id="5" name="امتیاز گلزنان" dataDxfId="584"/>
    <tableColumn id="6" name="امتیاز پاس گل" dataDxfId="583"/>
    <tableColumn id="7" name="مجموع امتیاز" dataDxfId="582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273" dataDxfId="272">
  <autoFilter ref="A1:E6"/>
  <tableColumns count="5">
    <tableColumn id="2" name="کد کاربری" dataDxfId="271"/>
    <tableColumn id="4" name="امتیاز نتیجه" dataDxfId="270"/>
    <tableColumn id="5" name="امتیاز گلزنان" dataDxfId="269"/>
    <tableColumn id="6" name="امتیاز پاس گل" dataDxfId="268"/>
    <tableColumn id="7" name="مجموع امتیاز" dataDxfId="267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266" dataDxfId="265">
  <autoFilter ref="A1:E6"/>
  <tableColumns count="5">
    <tableColumn id="2" name="کد کاربری" dataDxfId="264"/>
    <tableColumn id="4" name="امتیاز نتیجه" dataDxfId="263"/>
    <tableColumn id="5" name="امتیاز گلزنان" dataDxfId="262"/>
    <tableColumn id="6" name="امتیاز پاس گل" dataDxfId="261"/>
    <tableColumn id="7" name="مجموع امتیاز" dataDxfId="260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259" dataDxfId="258">
  <autoFilter ref="A1:E6"/>
  <tableColumns count="5">
    <tableColumn id="2" name="کد کاربری" dataDxfId="257"/>
    <tableColumn id="4" name="امتیاز نتیجه" dataDxfId="256"/>
    <tableColumn id="5" name="امتیاز گلزنان" dataDxfId="255"/>
    <tableColumn id="6" name="امتیاز پاس گل" dataDxfId="254"/>
    <tableColumn id="7" name="مجموع امتیاز" dataDxfId="253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252" dataDxfId="251">
  <autoFilter ref="A1:E6"/>
  <tableColumns count="5">
    <tableColumn id="2" name="کد کاربری" dataDxfId="250"/>
    <tableColumn id="4" name="امتیاز نتیجه" dataDxfId="249"/>
    <tableColumn id="5" name="امتیاز گلزنان" dataDxfId="248"/>
    <tableColumn id="6" name="امتیاز پاس گل" dataDxfId="247"/>
    <tableColumn id="7" name="مجموع امتیاز" dataDxfId="246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245" dataDxfId="244">
  <autoFilter ref="A1:E6"/>
  <tableColumns count="5">
    <tableColumn id="2" name="کد کاربری" dataDxfId="243"/>
    <tableColumn id="4" name="امتیاز نتیجه" dataDxfId="242"/>
    <tableColumn id="5" name="امتیاز گلزنان" dataDxfId="241"/>
    <tableColumn id="6" name="امتیاز پاس گل" dataDxfId="240"/>
    <tableColumn id="7" name="مجموع امتیاز" dataDxfId="239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238" dataDxfId="237">
  <autoFilter ref="A1:E6"/>
  <tableColumns count="5">
    <tableColumn id="2" name="کد کاربری" dataDxfId="236"/>
    <tableColumn id="4" name="امتیاز نتیجه" dataDxfId="235"/>
    <tableColumn id="5" name="امتیاز گلزنان" dataDxfId="234"/>
    <tableColumn id="6" name="امتیاز پاس گل" dataDxfId="233"/>
    <tableColumn id="7" name="مجموع امتیاز" dataDxfId="232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231" dataDxfId="230">
  <autoFilter ref="A1:E6"/>
  <tableColumns count="5">
    <tableColumn id="2" name="کد کاربری" dataDxfId="229"/>
    <tableColumn id="4" name="امتیاز نتیجه" dataDxfId="228"/>
    <tableColumn id="5" name="امتیاز گلزنان" dataDxfId="227"/>
    <tableColumn id="6" name="امتیاز پاس گل" dataDxfId="226"/>
    <tableColumn id="7" name="مجموع امتیاز" dataDxfId="225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224" dataDxfId="223">
  <autoFilter ref="A1:E6"/>
  <tableColumns count="5">
    <tableColumn id="2" name="کد کاربری" dataDxfId="222"/>
    <tableColumn id="4" name="امتیاز نتیجه" dataDxfId="221"/>
    <tableColumn id="5" name="امتیاز گلزنان" dataDxfId="220"/>
    <tableColumn id="6" name="امتیاز پاس گل" dataDxfId="219"/>
    <tableColumn id="7" name="مجموع امتیاز" dataDxfId="218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217" dataDxfId="216">
  <autoFilter ref="A1:E6"/>
  <tableColumns count="5">
    <tableColumn id="2" name="کد کاربری" dataDxfId="215"/>
    <tableColumn id="4" name="امتیاز نتیجه" dataDxfId="214"/>
    <tableColumn id="5" name="امتیاز گلزنان" dataDxfId="213"/>
    <tableColumn id="6" name="امتیاز پاس گل" dataDxfId="212"/>
    <tableColumn id="7" name="مجموع امتیاز" dataDxfId="211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10" dataDxfId="209">
  <autoFilter ref="A1:E6"/>
  <tableColumns count="5">
    <tableColumn id="2" name="کد کاربری" dataDxfId="208"/>
    <tableColumn id="4" name="امتیاز نتیجه" dataDxfId="207"/>
    <tableColumn id="5" name="امتیاز گلزنان" dataDxfId="206"/>
    <tableColumn id="6" name="امتیاز پاس گل" dataDxfId="205"/>
    <tableColumn id="7" name="مجموع امتیاز" dataDxfId="204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6" totalsRowShown="0" headerRowDxfId="581" dataDxfId="580">
  <autoFilter ref="A1:E6"/>
  <tableColumns count="5">
    <tableColumn id="2" name="کد کاربری" dataDxfId="579"/>
    <tableColumn id="4" name="امتیاز نتیجه" dataDxfId="578"/>
    <tableColumn id="5" name="امتیاز گلزنان" dataDxfId="577"/>
    <tableColumn id="6" name="امتیاز پاس گل" dataDxfId="576"/>
    <tableColumn id="7" name="مجموع امتیاز" dataDxfId="575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203" dataDxfId="202">
  <autoFilter ref="A1:E6"/>
  <tableColumns count="5">
    <tableColumn id="2" name="کد کاربری" dataDxfId="201"/>
    <tableColumn id="4" name="امتیاز نتیجه" dataDxfId="200"/>
    <tableColumn id="5" name="امتیاز گلزنان" dataDxfId="199"/>
    <tableColumn id="6" name="امتیاز پاس گل" dataDxfId="198"/>
    <tableColumn id="7" name="مجموع امتیاز" dataDxfId="197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96" dataDxfId="195">
  <autoFilter ref="A1:E6"/>
  <tableColumns count="5">
    <tableColumn id="2" name="کد کاربری" dataDxfId="194"/>
    <tableColumn id="4" name="امتیاز نتیجه" dataDxfId="193"/>
    <tableColumn id="5" name="امتیاز گلزنان" dataDxfId="192"/>
    <tableColumn id="6" name="امتیاز پاس گل" dataDxfId="191"/>
    <tableColumn id="7" name="مجموع امتیاز" dataDxfId="190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6" totalsRowShown="0" headerRowDxfId="574" dataDxfId="573">
  <autoFilter ref="A1:E6"/>
  <tableColumns count="5">
    <tableColumn id="2" name="کد کاربری" dataDxfId="572"/>
    <tableColumn id="4" name="امتیاز نتیجه" dataDxfId="571"/>
    <tableColumn id="5" name="امتیاز گلزنان" dataDxfId="570"/>
    <tableColumn id="6" name="امتیاز پاس گل" dataDxfId="569"/>
    <tableColumn id="7" name="مجموع امتیاز" dataDxfId="568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567" dataDxfId="566">
  <autoFilter ref="A1:E6"/>
  <tableColumns count="5">
    <tableColumn id="2" name="کد کاربری" dataDxfId="565"/>
    <tableColumn id="4" name="امتیاز نتیجه" dataDxfId="564"/>
    <tableColumn id="5" name="امتیاز گلزنان" dataDxfId="563"/>
    <tableColumn id="6" name="امتیاز پاس گل" dataDxfId="562"/>
    <tableColumn id="7" name="مجموع امتیاز" dataDxfId="56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560" dataDxfId="559">
  <autoFilter ref="A1:E6"/>
  <tableColumns count="5">
    <tableColumn id="2" name="کد کاربری" dataDxfId="558"/>
    <tableColumn id="4" name="امتیاز نتیجه" dataDxfId="557"/>
    <tableColumn id="5" name="امتیاز گلزنان" dataDxfId="556"/>
    <tableColumn id="6" name="امتیاز پاس گل" dataDxfId="555"/>
    <tableColumn id="7" name="مجموع امتیاز" dataDxfId="55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28"/>
  <sheetViews>
    <sheetView rightToLeft="1" tabSelected="1" workbookViewId="0">
      <selection activeCell="B13" sqref="B13"/>
    </sheetView>
  </sheetViews>
  <sheetFormatPr defaultRowHeight="21.75" x14ac:dyDescent="0.2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 x14ac:dyDescent="0.25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 x14ac:dyDescent="0.25">
      <c r="A2" s="1">
        <v>5914</v>
      </c>
      <c r="B2" s="5" t="s">
        <v>133</v>
      </c>
      <c r="C2" s="7">
        <f xml:space="preserve"> SUM(TotalPoints[[#This Row],[دور 1]:[دور 60]])</f>
        <v>7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0</v>
      </c>
      <c r="H2" s="4">
        <f>IFERROR(VLOOKUP($A2,Round05[],5,FALSE), 0)</f>
        <v>0</v>
      </c>
      <c r="I2" s="4">
        <f>IFERROR(VLOOKUP($A2,Round06[],5,FALSE), 0)</f>
        <v>0</v>
      </c>
      <c r="J2" s="4">
        <f>IFERROR(VLOOKUP($A2,Round07[],5,FALSE), 0)</f>
        <v>0</v>
      </c>
      <c r="K2" s="4">
        <f>IFERROR(VLOOKUP($A2,Round08[],5,FALSE), 0)</f>
        <v>0</v>
      </c>
      <c r="L2" s="4">
        <f>IFERROR(VLOOKUP($A2,Round09[],5,FALSE), 0)</f>
        <v>0</v>
      </c>
      <c r="M2" s="4">
        <f>IFERROR(VLOOKUP($A2,Round10[],5,FALSE), 0)</f>
        <v>0</v>
      </c>
      <c r="N2" s="4">
        <f>IFERROR(VLOOKUP($A2,Round11[],5,FALSE), 0)</f>
        <v>0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 x14ac:dyDescent="0.25">
      <c r="A3" s="1">
        <v>29490</v>
      </c>
      <c r="B3" s="5" t="s">
        <v>145</v>
      </c>
      <c r="C3" s="7">
        <f xml:space="preserve"> SUM(TotalPoints[[#This Row],[دور 1]:[دور 60]])</f>
        <v>6</v>
      </c>
      <c r="D3" s="4">
        <f>IFERROR(VLOOKUP($A3,Round01[],5,FALSE), 0)</f>
        <v>4</v>
      </c>
      <c r="E3" s="4">
        <f>IFERROR(VLOOKUP($A3,Round02[],5,FALSE), 0)</f>
        <v>0</v>
      </c>
      <c r="F3" s="4">
        <f>IFERROR(VLOOKUP($A3,Round03[],5,FALSE), 0)</f>
        <v>2</v>
      </c>
      <c r="G3" s="4">
        <f>IFERROR(VLOOKUP($A3,Round04[],5,FALSE), 0)</f>
        <v>0</v>
      </c>
      <c r="H3" s="4">
        <f>IFERROR(VLOOKUP($A3,Round05[],5,FALSE), 0)</f>
        <v>0</v>
      </c>
      <c r="I3" s="4">
        <f>IFERROR(VLOOKUP($A3,Round06[],5,FALSE), 0)</f>
        <v>0</v>
      </c>
      <c r="J3" s="4">
        <f>IFERROR(VLOOKUP($A3,Round07[],5,FALSE), 0)</f>
        <v>0</v>
      </c>
      <c r="K3" s="4">
        <f>IFERROR(VLOOKUP($A3,Round08[],5,FALSE), 0)</f>
        <v>0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 x14ac:dyDescent="0.25">
      <c r="A4" s="1">
        <v>29466</v>
      </c>
      <c r="B4" s="2" t="s">
        <v>67</v>
      </c>
      <c r="C4" s="6">
        <f xml:space="preserve"> SUM(TotalPoints[[#This Row],[دور 1]:[دور 60]])</f>
        <v>6</v>
      </c>
      <c r="D4" s="1">
        <f>IFERROR(VLOOKUP($A4,Round01[],5,FALSE), 0)</f>
        <v>4</v>
      </c>
      <c r="E4" s="1">
        <f>IFERROR(VLOOKUP($A4,Round02[],5,FALSE), 0)</f>
        <v>0</v>
      </c>
      <c r="F4" s="1">
        <f>IFERROR(VLOOKUP($A4,Round03[],5,FALSE), 0)</f>
        <v>2</v>
      </c>
      <c r="G4" s="1">
        <f>IFERROR(VLOOKUP($A4,Round04[],5,FALSE), 0)</f>
        <v>0</v>
      </c>
      <c r="H4" s="1">
        <f>IFERROR(VLOOKUP($A4,Round05[],5,FALSE), 0)</f>
        <v>0</v>
      </c>
      <c r="I4" s="4">
        <f>IFERROR(VLOOKUP($A4,Round06[],5,FALSE), 0)</f>
        <v>0</v>
      </c>
      <c r="J4" s="1">
        <f>IFERROR(VLOOKUP($A4,Round07[],5,FALSE), 0)</f>
        <v>0</v>
      </c>
      <c r="K4" s="1">
        <f>IFERROR(VLOOKUP($A4,Round08[],5,FALSE), 0)</f>
        <v>0</v>
      </c>
      <c r="L4" s="1">
        <f>IFERROR(VLOOKUP($A4,Round09[],5,FALSE), 0)</f>
        <v>0</v>
      </c>
      <c r="M4" s="1">
        <f>IFERROR(VLOOKUP($A4,Round10[],5,FALSE), 0)</f>
        <v>0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 x14ac:dyDescent="0.25">
      <c r="A5" s="1">
        <v>19415</v>
      </c>
      <c r="B5" s="5" t="s">
        <v>98</v>
      </c>
      <c r="C5" s="7">
        <f xml:space="preserve"> SUM(TotalPoints[[#This Row],[دور 1]:[دور 60]])</f>
        <v>6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3</v>
      </c>
      <c r="G5" s="4">
        <f>IFERROR(VLOOKUP($A5,Round04[],5,FALSE), 0)</f>
        <v>0</v>
      </c>
      <c r="H5" s="4">
        <f>IFERROR(VLOOKUP($A5,Round05[],5,FALSE), 0)</f>
        <v>0</v>
      </c>
      <c r="I5" s="4">
        <f>IFERROR(VLOOKUP($A5,Round06[],5,FALSE), 0)</f>
        <v>0</v>
      </c>
      <c r="J5" s="4">
        <f>IFERROR(VLOOKUP($A5,Round07[],5,FALSE), 0)</f>
        <v>0</v>
      </c>
      <c r="K5" s="4">
        <f>IFERROR(VLOOKUP($A5,Round08[],5,FALSE), 0)</f>
        <v>0</v>
      </c>
      <c r="L5" s="4">
        <f>IFERROR(VLOOKUP($A5,Round09[],5,FALSE), 0)</f>
        <v>0</v>
      </c>
      <c r="M5" s="4">
        <f>IFERROR(VLOOKUP($A5,Round10[],5,FALSE), 0)</f>
        <v>0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 x14ac:dyDescent="0.25">
      <c r="A6" s="1">
        <v>26883</v>
      </c>
      <c r="B6" s="5" t="s">
        <v>76</v>
      </c>
      <c r="C6" s="7">
        <f xml:space="preserve"> SUM(TotalPoints[[#This Row],[دور 1]:[دور 60]])</f>
        <v>5</v>
      </c>
      <c r="D6" s="4">
        <f>IFERROR(VLOOKUP($A6,Round01[],5,FALSE), 0)</f>
        <v>5</v>
      </c>
      <c r="E6" s="4">
        <f>IFERROR(VLOOKUP($A6,Round02[],5,FALSE), 0)</f>
        <v>0</v>
      </c>
      <c r="F6" s="4">
        <f>IFERROR(VLOOKUP($A6,Round03[],5,FALSE), 0)</f>
        <v>0</v>
      </c>
      <c r="G6" s="4">
        <f>IFERROR(VLOOKUP($A6,Round04[],5,FALSE), 0)</f>
        <v>0</v>
      </c>
      <c r="H6" s="4">
        <f>IFERROR(VLOOKUP($A6,Round05[],5,FALSE), 0)</f>
        <v>0</v>
      </c>
      <c r="I6" s="4">
        <f>IFERROR(VLOOKUP($A6,Round06[],5,FALSE), 0)</f>
        <v>0</v>
      </c>
      <c r="J6" s="4">
        <f>IFERROR(VLOOKUP($A6,Round07[],5,FALSE), 0)</f>
        <v>0</v>
      </c>
      <c r="K6" s="4">
        <f>IFERROR(VLOOKUP($A6,Round08[],5,FALSE), 0)</f>
        <v>0</v>
      </c>
      <c r="L6" s="4">
        <f>IFERROR(VLOOKUP($A6,Round09[],5,FALSE), 0)</f>
        <v>0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 x14ac:dyDescent="0.25">
      <c r="A7" s="1">
        <v>7408</v>
      </c>
      <c r="B7" s="5" t="s">
        <v>148</v>
      </c>
      <c r="C7" s="7">
        <f xml:space="preserve"> SUM(TotalPoints[[#This Row],[دور 1]:[دور 60]])</f>
        <v>5</v>
      </c>
      <c r="D7" s="4">
        <f>IFERROR(VLOOKUP($A7,Round01[],5,FALSE), 0)</f>
        <v>5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0</v>
      </c>
      <c r="H7" s="4">
        <f>IFERROR(VLOOKUP($A7,Round05[],5,FALSE), 0)</f>
        <v>0</v>
      </c>
      <c r="I7" s="4">
        <f>IFERROR(VLOOKUP($A7,Round06[],5,FALSE), 0)</f>
        <v>0</v>
      </c>
      <c r="J7" s="4">
        <f>IFERROR(VLOOKUP($A7,Round07[],5,FALSE), 0)</f>
        <v>0</v>
      </c>
      <c r="K7" s="4">
        <f>IFERROR(VLOOKUP($A7,Round08[],5,FALSE), 0)</f>
        <v>0</v>
      </c>
      <c r="L7" s="4">
        <f>IFERROR(VLOOKUP($A7,Round09[],5,FALSE), 0)</f>
        <v>0</v>
      </c>
      <c r="M7" s="4">
        <f>IFERROR(VLOOKUP($A7,Round10[],5,FALSE), 0)</f>
        <v>0</v>
      </c>
      <c r="N7" s="4">
        <f>IFERROR(VLOOKUP($A7,Round11[],5,FALSE), 0)</f>
        <v>0</v>
      </c>
      <c r="O7" s="4">
        <f>IFERROR(VLOOKUP($A7,Round12[],5,FALSE), 0)</f>
        <v>0</v>
      </c>
      <c r="P7" s="4">
        <f>IFERROR(VLOOKUP($A7,Round13[],5,FALSE), 0)</f>
        <v>0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 x14ac:dyDescent="0.25">
      <c r="A8" s="1">
        <v>28402</v>
      </c>
      <c r="B8" s="5" t="s">
        <v>111</v>
      </c>
      <c r="C8" s="7">
        <f xml:space="preserve"> SUM(TotalPoints[[#This Row],[دور 1]:[دور 60]])</f>
        <v>5</v>
      </c>
      <c r="D8" s="4">
        <f>IFERROR(VLOOKUP($A8,Round01[],5,FALSE), 0)</f>
        <v>4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0</v>
      </c>
      <c r="H8" s="4">
        <f>IFERROR(VLOOKUP($A8,Round05[],5,FALSE), 0)</f>
        <v>0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0</v>
      </c>
      <c r="L8" s="4">
        <f>IFERROR(VLOOKUP($A8,Round09[],5,FALSE), 0)</f>
        <v>0</v>
      </c>
      <c r="M8" s="4">
        <f>IFERROR(VLOOKUP($A8,Round10[],5,FALSE), 0)</f>
        <v>0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 x14ac:dyDescent="0.25">
      <c r="A9" s="1">
        <v>25396</v>
      </c>
      <c r="B9" s="5" t="s">
        <v>77</v>
      </c>
      <c r="C9" s="7">
        <f xml:space="preserve"> SUM(TotalPoints[[#This Row],[دور 1]:[دور 60]])</f>
        <v>5</v>
      </c>
      <c r="D9" s="4">
        <f>IFERROR(VLOOKUP($A9,Round01[],5,FALSE), 0)</f>
        <v>4</v>
      </c>
      <c r="E9" s="4">
        <f>IFERROR(VLOOKUP($A9,Round02[],5,FALSE), 0)</f>
        <v>0</v>
      </c>
      <c r="F9" s="4">
        <f>IFERROR(VLOOKUP($A9,Round03[],5,FALSE), 0)</f>
        <v>1</v>
      </c>
      <c r="G9" s="4">
        <f>IFERROR(VLOOKUP($A9,Round04[],5,FALSE), 0)</f>
        <v>0</v>
      </c>
      <c r="H9" s="4">
        <f>IFERROR(VLOOKUP($A9,Round05[],5,FALSE), 0)</f>
        <v>0</v>
      </c>
      <c r="I9" s="4">
        <f>IFERROR(VLOOKUP($A9,Round06[],5,FALSE), 0)</f>
        <v>0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 x14ac:dyDescent="0.25">
      <c r="A10" s="1">
        <v>17737</v>
      </c>
      <c r="B10" s="5" t="s">
        <v>126</v>
      </c>
      <c r="C10" s="7">
        <f xml:space="preserve"> SUM(TotalPoints[[#This Row],[دور 1]:[دور 60]])</f>
        <v>5</v>
      </c>
      <c r="D10" s="4">
        <f>IFERROR(VLOOKUP($A10,Round01[],5,FALSE), 0)</f>
        <v>4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0</v>
      </c>
      <c r="H10" s="4">
        <f>IFERROR(VLOOKUP($A10,Round05[],5,FALSE), 0)</f>
        <v>0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 x14ac:dyDescent="0.25">
      <c r="A11" s="1">
        <v>26408</v>
      </c>
      <c r="B11" s="5" t="s">
        <v>116</v>
      </c>
      <c r="C11" s="7">
        <f xml:space="preserve"> SUM(TotalPoints[[#This Row],[دور 1]:[دور 60]])</f>
        <v>5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2</v>
      </c>
      <c r="G11" s="4">
        <f>IFERROR(VLOOKUP($A11,Round04[],5,FALSE), 0)</f>
        <v>0</v>
      </c>
      <c r="H11" s="4">
        <f>IFERROR(VLOOKUP($A11,Round05[],5,FALSE), 0)</f>
        <v>0</v>
      </c>
      <c r="I11" s="4">
        <f>IFERROR(VLOOKUP($A11,Round06[],5,FALSE), 0)</f>
        <v>0</v>
      </c>
      <c r="J11" s="1">
        <f>IFERROR(VLOOKUP($A11,Round07[],5,FALSE), 0)</f>
        <v>0</v>
      </c>
      <c r="K11" s="1">
        <f>IFERROR(VLOOKUP($A11,Round08[],5,FALSE), 0)</f>
        <v>0</v>
      </c>
      <c r="L11" s="1">
        <f>IFERROR(VLOOKUP($A11,Round09[],5,FALSE), 0)</f>
        <v>0</v>
      </c>
      <c r="M11" s="1">
        <f>IFERROR(VLOOKUP($A11,Round10[],5,FALSE), 0)</f>
        <v>0</v>
      </c>
      <c r="N11" s="1">
        <f>IFERROR(VLOOKUP($A11,Round11[],5,FALSE), 0)</f>
        <v>0</v>
      </c>
      <c r="O11" s="1">
        <f>IFERROR(VLOOKUP($A11,Round12[],5,FALSE), 0)</f>
        <v>0</v>
      </c>
      <c r="P11" s="1">
        <f>IFERROR(VLOOKUP($A11,Round13[],5,FALSE), 0)</f>
        <v>0</v>
      </c>
      <c r="Q11" s="1">
        <f>IFERROR(VLOOKUP($A11,Round14[],5,FALSE), 0)</f>
        <v>0</v>
      </c>
      <c r="R11" s="1">
        <f>IFERROR(VLOOKUP($A11,Round15[],5,FALSE), 0)</f>
        <v>0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 x14ac:dyDescent="0.25">
      <c r="A12" s="1">
        <v>20722</v>
      </c>
      <c r="B12" s="5" t="s">
        <v>149</v>
      </c>
      <c r="C12" s="7">
        <f xml:space="preserve"> SUM(TotalPoints[[#This Row],[دور 1]:[دور 60]])</f>
        <v>5</v>
      </c>
      <c r="D12" s="4">
        <f>IFERROR(VLOOKUP($A12,Round01[],5,FALSE), 0)</f>
        <v>3</v>
      </c>
      <c r="E12" s="4">
        <f>IFERROR(VLOOKUP($A12,Round02[],5,FALSE), 0)</f>
        <v>0</v>
      </c>
      <c r="F12" s="4">
        <f>IFERROR(VLOOKUP($A12,Round03[],5,FALSE), 0)</f>
        <v>2</v>
      </c>
      <c r="G12" s="4">
        <f>IFERROR(VLOOKUP($A12,Round04[],5,FALSE), 0)</f>
        <v>0</v>
      </c>
      <c r="H12" s="4">
        <f>IFERROR(VLOOKUP($A12,Round05[],5,FALSE), 0)</f>
        <v>0</v>
      </c>
      <c r="I12" s="4">
        <f>IFERROR(VLOOKUP($A12,Round06[],5,FALSE), 0)</f>
        <v>0</v>
      </c>
      <c r="J12" s="4">
        <f>IFERROR(VLOOKUP($A12,Round07[],5,FALSE), 0)</f>
        <v>0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 x14ac:dyDescent="0.25">
      <c r="A13" s="1">
        <v>29586</v>
      </c>
      <c r="B13" s="5" t="s">
        <v>153</v>
      </c>
      <c r="C13" s="7">
        <f xml:space="preserve"> SUM(TotalPoints[[#This Row],[دور 1]:[دور 60]])</f>
        <v>4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0</v>
      </c>
      <c r="H13" s="4">
        <f>IFERROR(VLOOKUP($A13,Round05[],5,FALSE), 0)</f>
        <v>0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 x14ac:dyDescent="0.25">
      <c r="A14" s="1">
        <v>29575</v>
      </c>
      <c r="B14" s="5" t="s">
        <v>142</v>
      </c>
      <c r="C14" s="7">
        <f xml:space="preserve"> SUM(TotalPoints[[#This Row],[دور 1]:[دور 60]])</f>
        <v>4</v>
      </c>
      <c r="D14" s="4">
        <f>IFERROR(VLOOKUP($A14,Round01[],5,FALSE), 0)</f>
        <v>4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0</v>
      </c>
      <c r="H14" s="4">
        <f>IFERROR(VLOOKUP($A14,Round05[],5,FALSE), 0)</f>
        <v>0</v>
      </c>
      <c r="I14" s="4">
        <f>IFERROR(VLOOKUP($A14,Round06[],5,FALSE), 0)</f>
        <v>0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 x14ac:dyDescent="0.25">
      <c r="A15" s="1">
        <v>29536</v>
      </c>
      <c r="B15" s="5" t="s">
        <v>69</v>
      </c>
      <c r="C15" s="7">
        <f xml:space="preserve"> SUM(TotalPoints[[#This Row],[دور 1]:[دور 60]])</f>
        <v>4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0</v>
      </c>
      <c r="H15" s="4">
        <f>IFERROR(VLOOKUP($A15,Round05[],5,FALSE), 0)</f>
        <v>0</v>
      </c>
      <c r="I15" s="4">
        <f>IFERROR(VLOOKUP($A15,Round06[],5,FALSE), 0)</f>
        <v>0</v>
      </c>
      <c r="J15" s="1">
        <f>IFERROR(VLOOKUP($A15,Round07[],5,FALSE), 0)</f>
        <v>0</v>
      </c>
      <c r="K15" s="1">
        <f>IFERROR(VLOOKUP($A15,Round08[],5,FALSE), 0)</f>
        <v>0</v>
      </c>
      <c r="L15" s="1">
        <f>IFERROR(VLOOKUP($A15,Round09[],5,FALSE), 0)</f>
        <v>0</v>
      </c>
      <c r="M15" s="1">
        <f>IFERROR(VLOOKUP($A15,Round10[],5,FALSE), 0)</f>
        <v>0</v>
      </c>
      <c r="N15" s="1">
        <f>IFERROR(VLOOKUP($A15,Round11[],5,FALSE), 0)</f>
        <v>0</v>
      </c>
      <c r="O15" s="1">
        <f>IFERROR(VLOOKUP($A15,Round12[],5,FALSE), 0)</f>
        <v>0</v>
      </c>
      <c r="P15" s="1">
        <f>IFERROR(VLOOKUP($A15,Round13[],5,FALSE), 0)</f>
        <v>0</v>
      </c>
      <c r="Q15" s="1">
        <f>IFERROR(VLOOKUP($A15,Round14[],5,FALSE), 0)</f>
        <v>0</v>
      </c>
      <c r="R15" s="1">
        <f>IFERROR(VLOOKUP($A15,Round15[],5,FALSE), 0)</f>
        <v>0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 ht="22.5" x14ac:dyDescent="0.25">
      <c r="A16" s="1">
        <v>29492</v>
      </c>
      <c r="B16" s="5" t="s">
        <v>118</v>
      </c>
      <c r="C16" s="7">
        <f xml:space="preserve"> SUM(TotalPoints[[#This Row],[دور 1]:[دور 60]])</f>
        <v>4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1</v>
      </c>
      <c r="G16" s="4">
        <f>IFERROR(VLOOKUP($A16,Round04[],5,FALSE), 0)</f>
        <v>0</v>
      </c>
      <c r="H16" s="4">
        <f>IFERROR(VLOOKUP($A16,Round05[],5,FALSE), 0)</f>
        <v>0</v>
      </c>
      <c r="I16" s="4">
        <f>IFERROR(VLOOKUP($A16,Round06[],5,FALSE), 0)</f>
        <v>0</v>
      </c>
      <c r="J16" s="1">
        <f>IFERROR(VLOOKUP($A16,Round07[],5,FALSE), 0)</f>
        <v>0</v>
      </c>
      <c r="K16" s="1">
        <f>IFERROR(VLOOKUP($A16,Round08[],5,FALSE), 0)</f>
        <v>0</v>
      </c>
      <c r="L16" s="1">
        <f>IFERROR(VLOOKUP($A16,Round09[],5,FALSE), 0)</f>
        <v>0</v>
      </c>
      <c r="M16" s="1">
        <f>IFERROR(VLOOKUP($A16,Round10[],5,FALSE), 0)</f>
        <v>0</v>
      </c>
      <c r="N16" s="1">
        <f>IFERROR(VLOOKUP($A16,Round11[],5,FALSE), 0)</f>
        <v>0</v>
      </c>
      <c r="O16" s="1">
        <f>IFERROR(VLOOKUP($A16,Round12[],5,FALSE), 0)</f>
        <v>0</v>
      </c>
      <c r="P16" s="1">
        <f>IFERROR(VLOOKUP($A16,Round13[],5,FALSE), 0)</f>
        <v>0</v>
      </c>
      <c r="Q16" s="1">
        <f>IFERROR(VLOOKUP($A16,Round14[],5,FALSE), 0)</f>
        <v>0</v>
      </c>
      <c r="R16" s="1">
        <f>IFERROR(VLOOKUP($A16,Round15[],5,FALSE), 0)</f>
        <v>0</v>
      </c>
      <c r="S16" s="1">
        <f>IFERROR(VLOOKUP($A16,Round16[],5,FALSE), 0)</f>
        <v>0</v>
      </c>
      <c r="T16" s="1">
        <f>IFERROR(VLOOKUP($A16,Round17[],5,FALSE), 0)</f>
        <v>0</v>
      </c>
      <c r="U16" s="1">
        <f>IFERROR(VLOOKUP($A16,Round18[],5,FALSE), 0)</f>
        <v>0</v>
      </c>
      <c r="V16" s="1">
        <f>IFERROR(VLOOKUP($A16,Round19[],5,FALSE), 0)</f>
        <v>0</v>
      </c>
      <c r="W16" s="1">
        <f>IFERROR(VLOOKUP($A16,Round20[],5,FALSE), 0)</f>
        <v>0</v>
      </c>
      <c r="X16" s="1">
        <f>IFERROR(VLOOKUP($A16,Round21[],5,FALSE), 0)</f>
        <v>0</v>
      </c>
      <c r="Y16" s="1">
        <f>IFERROR(VLOOKUP($A16,Round22[],5,FALSE), 0)</f>
        <v>0</v>
      </c>
      <c r="Z16" s="1">
        <f>IFERROR(VLOOKUP($A16,Round23[],5,FALSE), 0)</f>
        <v>0</v>
      </c>
      <c r="AA16" s="1">
        <f>IFERROR(VLOOKUP($A16,Round24[],5,FALSE), 0)</f>
        <v>0</v>
      </c>
      <c r="AB16" s="1">
        <f>IFERROR(VLOOKUP($A16,Round25[],5,FALSE), 0)</f>
        <v>0</v>
      </c>
      <c r="AC16" s="1">
        <f>IFERROR(VLOOKUP($A16,Round26[],5,FALSE), 0)</f>
        <v>0</v>
      </c>
      <c r="AD16" s="1">
        <f>IFERROR(VLOOKUP($A16,Round27[],5,FALSE), 0)</f>
        <v>0</v>
      </c>
      <c r="AE16" s="1">
        <f>IFERROR(VLOOKUP($A16,Round28[],5,FALSE), 0)</f>
        <v>0</v>
      </c>
      <c r="AF16" s="1">
        <f>IFERROR(VLOOKUP($A16,Round29[],5,FALSE), 0)</f>
        <v>0</v>
      </c>
      <c r="AG16" s="1">
        <f>IFERROR(VLOOKUP($A16,Round30[],5,FALSE), 0)</f>
        <v>0</v>
      </c>
      <c r="AH16" s="1">
        <f>IFERROR(VLOOKUP($A16,Round31[],5,FALSE), 0)</f>
        <v>0</v>
      </c>
      <c r="AI16" s="1">
        <f>IFERROR(VLOOKUP($A16,Round32[],5,FALSE), 0)</f>
        <v>0</v>
      </c>
      <c r="AJ16" s="1">
        <f>IFERROR(VLOOKUP($A16,Round33[],5,FALSE), 0)</f>
        <v>0</v>
      </c>
      <c r="AK16" s="1">
        <f>IFERROR(VLOOKUP($A16,Round34[],5,FALSE), 0)</f>
        <v>0</v>
      </c>
      <c r="AL16" s="1">
        <f>IFERROR(VLOOKUP($A16,Round35[],5,FALSE), 0)</f>
        <v>0</v>
      </c>
      <c r="AM16" s="1">
        <f>IFERROR(VLOOKUP($A16,Round36[],5,FALSE), 0)</f>
        <v>0</v>
      </c>
      <c r="AN16" s="1">
        <f>IFERROR(VLOOKUP($A16,Round37[],5,FALSE), 0)</f>
        <v>0</v>
      </c>
      <c r="AO16" s="1">
        <f>IFERROR(VLOOKUP($A16,Round38[],5,FALSE), 0)</f>
        <v>0</v>
      </c>
      <c r="AP16" s="1">
        <f>IFERROR(VLOOKUP($A16,Round39[],5,FALSE), 0)</f>
        <v>0</v>
      </c>
      <c r="AQ16" s="1">
        <f>IFERROR(VLOOKUP($A16,Round40[],5,FALSE), 0)</f>
        <v>0</v>
      </c>
      <c r="AR16" s="1">
        <f>IFERROR(VLOOKUP($A16,Round41[],5,FALSE), 0)</f>
        <v>0</v>
      </c>
      <c r="AS16" s="1">
        <f>IFERROR(VLOOKUP($A16,Round42[],5,FALSE), 0)</f>
        <v>0</v>
      </c>
      <c r="AT16" s="1">
        <f>IFERROR(VLOOKUP($A16,Round43[],5,FALSE), 0)</f>
        <v>0</v>
      </c>
      <c r="AU16" s="1">
        <f>IFERROR(VLOOKUP($A16,Round44[],5,FALSE), 0)</f>
        <v>0</v>
      </c>
      <c r="AV16" s="1">
        <f>IFERROR(VLOOKUP($A16,Round45[],5,FALSE), 0)</f>
        <v>0</v>
      </c>
      <c r="AW16" s="1">
        <f>IFERROR(VLOOKUP($A16,Round46[],5,FALSE), 0)</f>
        <v>0</v>
      </c>
      <c r="AX16" s="1">
        <f>IFERROR(VLOOKUP($A16,Round47[],5,FALSE), 0)</f>
        <v>0</v>
      </c>
      <c r="AY16" s="1">
        <f>IFERROR(VLOOKUP($A16,Round48[],5,FALSE), 0)</f>
        <v>0</v>
      </c>
      <c r="AZ16" s="1">
        <f>IFERROR(VLOOKUP($A16,Round49[],5,FALSE), 0)</f>
        <v>0</v>
      </c>
      <c r="BA16" s="1">
        <f>IFERROR(VLOOKUP($A16,Round50[],5,FALSE), 0)</f>
        <v>0</v>
      </c>
      <c r="BB16" s="1">
        <f>IFERROR(VLOOKUP($A16,Round51[],5,FALSE), 0)</f>
        <v>0</v>
      </c>
      <c r="BC16" s="1">
        <f>IFERROR(VLOOKUP($A16,Round52[],5,FALSE), 0)</f>
        <v>0</v>
      </c>
      <c r="BD16" s="1">
        <f>IFERROR(VLOOKUP($A16,Round53[],5,FALSE), 0)</f>
        <v>0</v>
      </c>
      <c r="BE16" s="1">
        <f>IFERROR(VLOOKUP($A16,Round54[],5,FALSE), 0)</f>
        <v>0</v>
      </c>
      <c r="BF16" s="1">
        <f>IFERROR(VLOOKUP($A16,Round55[],5,FALSE), 0)</f>
        <v>0</v>
      </c>
      <c r="BG16" s="1">
        <f>IFERROR(VLOOKUP($A16,Round56[],5,FALSE), 0)</f>
        <v>0</v>
      </c>
      <c r="BH16" s="1">
        <f>IFERROR(VLOOKUP($A16,Round57[],5,FALSE), 0)</f>
        <v>0</v>
      </c>
      <c r="BI16" s="1">
        <f>IFERROR(VLOOKUP($A16,Round58[],5,FALSE), 0)</f>
        <v>0</v>
      </c>
      <c r="BJ16" s="1">
        <f>IFERROR(VLOOKUP($A16,Round59[],5,FALSE), 0)</f>
        <v>0</v>
      </c>
      <c r="BK16" s="1">
        <f>IFERROR(VLOOKUP($A16,Round60[],5,FALSE), 0)</f>
        <v>0</v>
      </c>
    </row>
    <row r="17" spans="1:63" ht="22.5" x14ac:dyDescent="0.25">
      <c r="A17" s="1">
        <v>29163</v>
      </c>
      <c r="B17" s="5" t="s">
        <v>151</v>
      </c>
      <c r="C17" s="7">
        <f xml:space="preserve"> SUM(TotalPoints[[#This Row],[دور 1]:[دور 60]])</f>
        <v>4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1</v>
      </c>
      <c r="G17" s="4">
        <f>IFERROR(VLOOKUP($A17,Round04[],5,FALSE), 0)</f>
        <v>0</v>
      </c>
      <c r="H17" s="4">
        <f>IFERROR(VLOOKUP($A17,Round05[],5,FALSE), 0)</f>
        <v>0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0</v>
      </c>
      <c r="L17" s="4">
        <f>IFERROR(VLOOKUP($A17,Round09[],5,FALSE), 0)</f>
        <v>0</v>
      </c>
      <c r="M17" s="4">
        <f>IFERROR(VLOOKUP($A17,Round10[],5,FALSE), 0)</f>
        <v>0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 x14ac:dyDescent="0.25">
      <c r="A18" s="1">
        <v>27857</v>
      </c>
      <c r="B18" s="5" t="s">
        <v>102</v>
      </c>
      <c r="C18" s="7">
        <f xml:space="preserve"> SUM(TotalPoints[[#This Row],[دور 1]:[دور 60]])</f>
        <v>4</v>
      </c>
      <c r="D18" s="4">
        <f>IFERROR(VLOOKUP($A18,Round01[],5,FALSE), 0)</f>
        <v>3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0</v>
      </c>
      <c r="H18" s="4">
        <f>IFERROR(VLOOKUP($A18,Round05[],5,FALSE), 0)</f>
        <v>0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 x14ac:dyDescent="0.25">
      <c r="A19" s="1">
        <v>24294</v>
      </c>
      <c r="B19" s="5" t="s">
        <v>85</v>
      </c>
      <c r="C19" s="7">
        <f xml:space="preserve"> SUM(TotalPoints[[#This Row],[دور 1]:[دور 60]])</f>
        <v>4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1</v>
      </c>
      <c r="G19" s="4">
        <f>IFERROR(VLOOKUP($A19,Round04[],5,FALSE), 0)</f>
        <v>0</v>
      </c>
      <c r="H19" s="4">
        <f>IFERROR(VLOOKUP($A19,Round05[],5,FALSE), 0)</f>
        <v>0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 x14ac:dyDescent="0.25">
      <c r="A20" s="1">
        <v>15234</v>
      </c>
      <c r="B20" s="5" t="s">
        <v>154</v>
      </c>
      <c r="C20" s="7">
        <f xml:space="preserve"> SUM(TotalPoints[[#This Row],[دور 1]:[دور 60]])</f>
        <v>4</v>
      </c>
      <c r="D20" s="4">
        <f>IFERROR(VLOOKUP($A20,Round01[],5,FALSE), 0)</f>
        <v>3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0</v>
      </c>
      <c r="H20" s="4">
        <f>IFERROR(VLOOKUP($A20,Round05[],5,FALSE), 0)</f>
        <v>0</v>
      </c>
      <c r="I20" s="4">
        <f>IFERROR(VLOOKUP($A20,Round06[],5,FALSE), 0)</f>
        <v>0</v>
      </c>
      <c r="J20" s="4">
        <f>IFERROR(VLOOKUP($A20,Round07[],5,FALSE), 0)</f>
        <v>0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 x14ac:dyDescent="0.25">
      <c r="A21" s="1">
        <v>29570</v>
      </c>
      <c r="B21" s="5" t="s">
        <v>109</v>
      </c>
      <c r="C21" s="7">
        <f xml:space="preserve"> SUM(TotalPoints[[#This Row],[دور 1]:[دور 60]])</f>
        <v>4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0</v>
      </c>
      <c r="H21" s="4">
        <f>IFERROR(VLOOKUP($A21,Round05[],5,FALSE), 0)</f>
        <v>0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 x14ac:dyDescent="0.25">
      <c r="A22" s="1">
        <v>26298</v>
      </c>
      <c r="B22" s="5" t="s">
        <v>146</v>
      </c>
      <c r="C22" s="7">
        <f xml:space="preserve"> SUM(TotalPoints[[#This Row],[دور 1]:[دور 60]])</f>
        <v>4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2</v>
      </c>
      <c r="G22" s="4">
        <f>IFERROR(VLOOKUP($A22,Round04[],5,FALSE), 0)</f>
        <v>0</v>
      </c>
      <c r="H22" s="4">
        <f>IFERROR(VLOOKUP($A22,Round05[],5,FALSE), 0)</f>
        <v>0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 x14ac:dyDescent="0.25">
      <c r="A23" s="1">
        <v>22503</v>
      </c>
      <c r="B23" s="5" t="s">
        <v>93</v>
      </c>
      <c r="C23" s="7">
        <f xml:space="preserve"> SUM(TotalPoints[[#This Row],[دور 1]:[دور 60]])</f>
        <v>4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0</v>
      </c>
      <c r="H23" s="4">
        <f>IFERROR(VLOOKUP($A23,Round05[],5,FALSE), 0)</f>
        <v>0</v>
      </c>
      <c r="I23" s="4">
        <f>IFERROR(VLOOKUP($A23,Round06[],5,FALSE), 0)</f>
        <v>0</v>
      </c>
      <c r="J23" s="1">
        <f>IFERROR(VLOOKUP($A23,Round07[],5,FALSE), 0)</f>
        <v>0</v>
      </c>
      <c r="K23" s="1">
        <f>IFERROR(VLOOKUP($A23,Round08[],5,FALSE), 0)</f>
        <v>0</v>
      </c>
      <c r="L23" s="1">
        <f>IFERROR(VLOOKUP($A23,Round09[],5,FALSE), 0)</f>
        <v>0</v>
      </c>
      <c r="M23" s="1">
        <f>IFERROR(VLOOKUP($A23,Round10[],5,FALSE), 0)</f>
        <v>0</v>
      </c>
      <c r="N23" s="1">
        <f>IFERROR(VLOOKUP($A23,Round11[],5,FALSE), 0)</f>
        <v>0</v>
      </c>
      <c r="O23" s="1">
        <f>IFERROR(VLOOKUP($A23,Round12[],5,FALSE), 0)</f>
        <v>0</v>
      </c>
      <c r="P23" s="1">
        <f>IFERROR(VLOOKUP($A23,Round13[],5,FALSE), 0)</f>
        <v>0</v>
      </c>
      <c r="Q23" s="1">
        <f>IFERROR(VLOOKUP($A23,Round14[],5,FALSE), 0)</f>
        <v>0</v>
      </c>
      <c r="R23" s="1">
        <f>IFERROR(VLOOKUP($A23,Round15[],5,FALSE), 0)</f>
        <v>0</v>
      </c>
      <c r="S23" s="1">
        <f>IFERROR(VLOOKUP($A23,Round16[],5,FALSE), 0)</f>
        <v>0</v>
      </c>
      <c r="T23" s="1">
        <f>IFERROR(VLOOKUP($A23,Round17[],5,FALSE), 0)</f>
        <v>0</v>
      </c>
      <c r="U23" s="1">
        <f>IFERROR(VLOOKUP($A23,Round18[],5,FALSE), 0)</f>
        <v>0</v>
      </c>
      <c r="V23" s="1">
        <f>IFERROR(VLOOKUP($A23,Round19[],5,FALSE), 0)</f>
        <v>0</v>
      </c>
      <c r="W23" s="1">
        <f>IFERROR(VLOOKUP($A23,Round20[],5,FALSE), 0)</f>
        <v>0</v>
      </c>
      <c r="X23" s="1">
        <f>IFERROR(VLOOKUP($A23,Round21[],5,FALSE), 0)</f>
        <v>0</v>
      </c>
      <c r="Y23" s="1">
        <f>IFERROR(VLOOKUP($A23,Round22[],5,FALSE), 0)</f>
        <v>0</v>
      </c>
      <c r="Z23" s="1">
        <f>IFERROR(VLOOKUP($A23,Round23[],5,FALSE), 0)</f>
        <v>0</v>
      </c>
      <c r="AA23" s="1">
        <f>IFERROR(VLOOKUP($A23,Round24[],5,FALSE), 0)</f>
        <v>0</v>
      </c>
      <c r="AB23" s="1">
        <f>IFERROR(VLOOKUP($A23,Round25[],5,FALSE), 0)</f>
        <v>0</v>
      </c>
      <c r="AC23" s="1">
        <f>IFERROR(VLOOKUP($A23,Round26[],5,FALSE), 0)</f>
        <v>0</v>
      </c>
      <c r="AD23" s="1">
        <f>IFERROR(VLOOKUP($A23,Round27[],5,FALSE), 0)</f>
        <v>0</v>
      </c>
      <c r="AE23" s="1">
        <f>IFERROR(VLOOKUP($A23,Round28[],5,FALSE), 0)</f>
        <v>0</v>
      </c>
      <c r="AF23" s="1">
        <f>IFERROR(VLOOKUP($A23,Round29[],5,FALSE), 0)</f>
        <v>0</v>
      </c>
      <c r="AG23" s="1">
        <f>IFERROR(VLOOKUP($A23,Round30[],5,FALSE), 0)</f>
        <v>0</v>
      </c>
      <c r="AH23" s="1">
        <f>IFERROR(VLOOKUP($A23,Round31[],5,FALSE), 0)</f>
        <v>0</v>
      </c>
      <c r="AI23" s="1">
        <f>IFERROR(VLOOKUP($A23,Round32[],5,FALSE), 0)</f>
        <v>0</v>
      </c>
      <c r="AJ23" s="1">
        <f>IFERROR(VLOOKUP($A23,Round33[],5,FALSE), 0)</f>
        <v>0</v>
      </c>
      <c r="AK23" s="1">
        <f>IFERROR(VLOOKUP($A23,Round34[],5,FALSE), 0)</f>
        <v>0</v>
      </c>
      <c r="AL23" s="1">
        <f>IFERROR(VLOOKUP($A23,Round35[],5,FALSE), 0)</f>
        <v>0</v>
      </c>
      <c r="AM23" s="1">
        <f>IFERROR(VLOOKUP($A23,Round36[],5,FALSE), 0)</f>
        <v>0</v>
      </c>
      <c r="AN23" s="1">
        <f>IFERROR(VLOOKUP($A23,Round37[],5,FALSE), 0)</f>
        <v>0</v>
      </c>
      <c r="AO23" s="1">
        <f>IFERROR(VLOOKUP($A23,Round38[],5,FALSE), 0)</f>
        <v>0</v>
      </c>
      <c r="AP23" s="1">
        <f>IFERROR(VLOOKUP($A23,Round39[],5,FALSE), 0)</f>
        <v>0</v>
      </c>
      <c r="AQ23" s="1">
        <f>IFERROR(VLOOKUP($A23,Round40[],5,FALSE), 0)</f>
        <v>0</v>
      </c>
      <c r="AR23" s="1">
        <f>IFERROR(VLOOKUP($A23,Round41[],5,FALSE), 0)</f>
        <v>0</v>
      </c>
      <c r="AS23" s="1">
        <f>IFERROR(VLOOKUP($A23,Round42[],5,FALSE), 0)</f>
        <v>0</v>
      </c>
      <c r="AT23" s="1">
        <f>IFERROR(VLOOKUP($A23,Round43[],5,FALSE), 0)</f>
        <v>0</v>
      </c>
      <c r="AU23" s="1">
        <f>IFERROR(VLOOKUP($A23,Round44[],5,FALSE), 0)</f>
        <v>0</v>
      </c>
      <c r="AV23" s="1">
        <f>IFERROR(VLOOKUP($A23,Round45[],5,FALSE), 0)</f>
        <v>0</v>
      </c>
      <c r="AW23" s="1">
        <f>IFERROR(VLOOKUP($A23,Round46[],5,FALSE), 0)</f>
        <v>0</v>
      </c>
      <c r="AX23" s="1">
        <f>IFERROR(VLOOKUP($A23,Round47[],5,FALSE), 0)</f>
        <v>0</v>
      </c>
      <c r="AY23" s="1">
        <f>IFERROR(VLOOKUP($A23,Round48[],5,FALSE), 0)</f>
        <v>0</v>
      </c>
      <c r="AZ23" s="1">
        <f>IFERROR(VLOOKUP($A23,Round49[],5,FALSE), 0)</f>
        <v>0</v>
      </c>
      <c r="BA23" s="1">
        <f>IFERROR(VLOOKUP($A23,Round50[],5,FALSE), 0)</f>
        <v>0</v>
      </c>
      <c r="BB23" s="1">
        <f>IFERROR(VLOOKUP($A23,Round51[],5,FALSE), 0)</f>
        <v>0</v>
      </c>
      <c r="BC23" s="1">
        <f>IFERROR(VLOOKUP($A23,Round52[],5,FALSE), 0)</f>
        <v>0</v>
      </c>
      <c r="BD23" s="1">
        <f>IFERROR(VLOOKUP($A23,Round53[],5,FALSE), 0)</f>
        <v>0</v>
      </c>
      <c r="BE23" s="1">
        <f>IFERROR(VLOOKUP($A23,Round54[],5,FALSE), 0)</f>
        <v>0</v>
      </c>
      <c r="BF23" s="1">
        <f>IFERROR(VLOOKUP($A23,Round55[],5,FALSE), 0)</f>
        <v>0</v>
      </c>
      <c r="BG23" s="1">
        <f>IFERROR(VLOOKUP($A23,Round56[],5,FALSE), 0)</f>
        <v>0</v>
      </c>
      <c r="BH23" s="1">
        <f>IFERROR(VLOOKUP($A23,Round57[],5,FALSE), 0)</f>
        <v>0</v>
      </c>
      <c r="BI23" s="1">
        <f>IFERROR(VLOOKUP($A23,Round58[],5,FALSE), 0)</f>
        <v>0</v>
      </c>
      <c r="BJ23" s="1">
        <f>IFERROR(VLOOKUP($A23,Round59[],5,FALSE), 0)</f>
        <v>0</v>
      </c>
      <c r="BK23" s="1">
        <f>IFERROR(VLOOKUP($A23,Round60[],5,FALSE), 0)</f>
        <v>0</v>
      </c>
    </row>
    <row r="24" spans="1:63" ht="22.5" x14ac:dyDescent="0.25">
      <c r="A24" s="1">
        <v>29558</v>
      </c>
      <c r="B24" s="5" t="s">
        <v>89</v>
      </c>
      <c r="C24" s="7">
        <f xml:space="preserve"> SUM(TotalPoints[[#This Row],[دور 1]:[دور 60]])</f>
        <v>3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0</v>
      </c>
      <c r="H24" s="4">
        <f>IFERROR(VLOOKUP($A24,Round05[],5,FALSE), 0)</f>
        <v>0</v>
      </c>
      <c r="I24" s="4">
        <f>IFERROR(VLOOKUP($A24,Round06[],5,FALSE), 0)</f>
        <v>0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 x14ac:dyDescent="0.25">
      <c r="A25" s="1">
        <v>29481</v>
      </c>
      <c r="B25" s="5" t="s">
        <v>80</v>
      </c>
      <c r="C25" s="7">
        <f xml:space="preserve"> SUM(TotalPoints[[#This Row],[دور 1]:[دور 60]])</f>
        <v>3</v>
      </c>
      <c r="D25" s="4">
        <f>IFERROR(VLOOKUP($A25,Round01[],5,FALSE), 0)</f>
        <v>3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0</v>
      </c>
      <c r="H25" s="4">
        <f>IFERROR(VLOOKUP($A25,Round05[],5,FALSE), 0)</f>
        <v>0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 x14ac:dyDescent="0.25">
      <c r="A26" s="1">
        <v>29446</v>
      </c>
      <c r="B26" s="5" t="s">
        <v>128</v>
      </c>
      <c r="C26" s="7">
        <f xml:space="preserve"> SUM(TotalPoints[[#This Row],[دور 1]:[دور 60]])</f>
        <v>3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0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 x14ac:dyDescent="0.25">
      <c r="A27" s="1">
        <v>29226</v>
      </c>
      <c r="B27" s="5" t="s">
        <v>78</v>
      </c>
      <c r="C27" s="7">
        <f xml:space="preserve"> SUM(TotalPoints[[#This Row],[دور 1]:[دور 60]])</f>
        <v>3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0</v>
      </c>
      <c r="H27" s="4">
        <f>IFERROR(VLOOKUP($A27,Round05[],5,FALSE), 0)</f>
        <v>0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0</v>
      </c>
      <c r="L27" s="4">
        <f>IFERROR(VLOOKUP($A27,Round09[],5,FALSE), 0)</f>
        <v>0</v>
      </c>
      <c r="M27" s="4">
        <f>IFERROR(VLOOKUP($A27,Round10[],5,FALSE), 0)</f>
        <v>0</v>
      </c>
      <c r="N27" s="4">
        <f>IFERROR(VLOOKUP($A27,Round11[],5,FALSE), 0)</f>
        <v>0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 x14ac:dyDescent="0.25">
      <c r="A28" s="1">
        <v>29067</v>
      </c>
      <c r="B28" s="5" t="s">
        <v>71</v>
      </c>
      <c r="C28" s="7">
        <f xml:space="preserve"> SUM(TotalPoints[[#This Row],[دور 1]:[دور 60]])</f>
        <v>3</v>
      </c>
      <c r="D28" s="4">
        <f>IFERROR(VLOOKUP($A28,Round01[],5,FALSE), 0)</f>
        <v>3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0</v>
      </c>
      <c r="H28" s="4">
        <f>IFERROR(VLOOKUP($A28,Round05[],5,FALSE), 0)</f>
        <v>0</v>
      </c>
      <c r="I28" s="4">
        <f>IFERROR(VLOOKUP($A28,Round06[],5,FALSE), 0)</f>
        <v>0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 x14ac:dyDescent="0.25">
      <c r="A29" s="1">
        <v>27087</v>
      </c>
      <c r="B29" s="5" t="s">
        <v>97</v>
      </c>
      <c r="C29" s="7">
        <f xml:space="preserve"> SUM(TotalPoints[[#This Row],[دور 1]:[دور 60]])</f>
        <v>3</v>
      </c>
      <c r="D29" s="4">
        <f>IFERROR(VLOOKUP($A29,Round01[],5,FALSE), 0)</f>
        <v>3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0</v>
      </c>
      <c r="H29" s="4">
        <f>IFERROR(VLOOKUP($A29,Round05[],5,FALSE), 0)</f>
        <v>0</v>
      </c>
      <c r="I29" s="4">
        <f>IFERROR(VLOOKUP($A29,Round06[],5,FALSE), 0)</f>
        <v>0</v>
      </c>
      <c r="J29" s="4">
        <f>IFERROR(VLOOKUP($A29,Round07[],5,FALSE), 0)</f>
        <v>0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 x14ac:dyDescent="0.25">
      <c r="A30" s="1">
        <v>27060</v>
      </c>
      <c r="B30" s="5" t="s">
        <v>75</v>
      </c>
      <c r="C30" s="7">
        <f xml:space="preserve"> SUM(TotalPoints[[#This Row],[دور 1]:[دور 60]])</f>
        <v>3</v>
      </c>
      <c r="D30" s="4">
        <f>IFERROR(VLOOKUP($A30,Round01[],5,FALSE), 0)</f>
        <v>3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0</v>
      </c>
      <c r="H30" s="4">
        <f>IFERROR(VLOOKUP($A30,Round05[],5,FALSE), 0)</f>
        <v>0</v>
      </c>
      <c r="I30" s="4">
        <f>IFERROR(VLOOKUP($A30,Round06[],5,FALSE), 0)</f>
        <v>0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 x14ac:dyDescent="0.25">
      <c r="A31" s="1">
        <v>27013</v>
      </c>
      <c r="B31" s="5" t="s">
        <v>147</v>
      </c>
      <c r="C31" s="7">
        <f xml:space="preserve"> SUM(TotalPoints[[#This Row],[دور 1]:[دور 60]])</f>
        <v>3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0</v>
      </c>
      <c r="H31" s="4">
        <f>IFERROR(VLOOKUP($A31,Round05[],5,FALSE), 0)</f>
        <v>0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0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 x14ac:dyDescent="0.25">
      <c r="A32" s="1">
        <v>26027</v>
      </c>
      <c r="B32" s="5" t="s">
        <v>155</v>
      </c>
      <c r="C32" s="7">
        <f xml:space="preserve"> SUM(TotalPoints[[#This Row],[دور 1]:[دور 60]])</f>
        <v>3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0</v>
      </c>
      <c r="H32" s="4">
        <f>IFERROR(VLOOKUP($A32,Round05[],5,FALSE), 0)</f>
        <v>0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 x14ac:dyDescent="0.25">
      <c r="A33" s="1">
        <v>24192</v>
      </c>
      <c r="B33" s="5" t="s">
        <v>99</v>
      </c>
      <c r="C33" s="7">
        <f xml:space="preserve"> SUM(TotalPoints[[#This Row],[دور 1]:[دور 60]])</f>
        <v>3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0</v>
      </c>
      <c r="G33" s="4">
        <f>IFERROR(VLOOKUP($A33,Round04[],5,FALSE), 0)</f>
        <v>0</v>
      </c>
      <c r="H33" s="4">
        <f>IFERROR(VLOOKUP($A33,Round05[],5,FALSE), 0)</f>
        <v>0</v>
      </c>
      <c r="I33" s="4">
        <f>IFERROR(VLOOKUP($A33,Round06[],5,FALSE), 0)</f>
        <v>0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 x14ac:dyDescent="0.25">
      <c r="A34" s="1">
        <v>22060</v>
      </c>
      <c r="B34" s="5" t="s">
        <v>124</v>
      </c>
      <c r="C34" s="7">
        <f xml:space="preserve"> SUM(TotalPoints[[#This Row],[دور 1]:[دور 60]])</f>
        <v>3</v>
      </c>
      <c r="D34" s="4">
        <f>IFERROR(VLOOKUP($A34,Round01[],5,FALSE), 0)</f>
        <v>3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0</v>
      </c>
      <c r="H34" s="4">
        <f>IFERROR(VLOOKUP($A34,Round05[],5,FALSE), 0)</f>
        <v>0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 x14ac:dyDescent="0.25">
      <c r="A35" s="1">
        <v>19663</v>
      </c>
      <c r="B35" s="5" t="s">
        <v>94</v>
      </c>
      <c r="C35" s="7">
        <f xml:space="preserve"> SUM(TotalPoints[[#This Row],[دور 1]:[دور 60]])</f>
        <v>3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0</v>
      </c>
      <c r="H35" s="4">
        <f>IFERROR(VLOOKUP($A35,Round05[],5,FALSE), 0)</f>
        <v>0</v>
      </c>
      <c r="I35" s="4">
        <f>IFERROR(VLOOKUP($A35,Round06[],5,FALSE), 0)</f>
        <v>0</v>
      </c>
      <c r="J35" s="1">
        <f>IFERROR(VLOOKUP($A35,Round07[],5,FALSE), 0)</f>
        <v>0</v>
      </c>
      <c r="K35" s="1">
        <f>IFERROR(VLOOKUP($A35,Round08[],5,FALSE), 0)</f>
        <v>0</v>
      </c>
      <c r="L35" s="1">
        <f>IFERROR(VLOOKUP($A35,Round09[],5,FALSE), 0)</f>
        <v>0</v>
      </c>
      <c r="M35" s="1">
        <f>IFERROR(VLOOKUP($A35,Round10[],5,FALSE), 0)</f>
        <v>0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 x14ac:dyDescent="0.25">
      <c r="A36" s="1">
        <v>17714</v>
      </c>
      <c r="B36" s="2" t="s">
        <v>70</v>
      </c>
      <c r="C36" s="6">
        <f xml:space="preserve"> SUM(TotalPoints[[#This Row],[دور 1]:[دور 60]])</f>
        <v>3</v>
      </c>
      <c r="D36" s="1">
        <f>IFERROR(VLOOKUP($A36,Round01[],5,FALSE), 0)</f>
        <v>3</v>
      </c>
      <c r="E36" s="1">
        <f>IFERROR(VLOOKUP($A36,Round02[],5,FALSE), 0)</f>
        <v>0</v>
      </c>
      <c r="F36" s="1">
        <f>IFERROR(VLOOKUP($A36,Round03[],5,FALSE), 0)</f>
        <v>0</v>
      </c>
      <c r="G36" s="1">
        <f>IFERROR(VLOOKUP($A36,Round04[],5,FALSE), 0)</f>
        <v>0</v>
      </c>
      <c r="H36" s="1">
        <f>IFERROR(VLOOKUP($A36,Round05[],5,FALSE), 0)</f>
        <v>0</v>
      </c>
      <c r="I36" s="4">
        <f>IFERROR(VLOOKUP($A36,Round06[],5,FALSE), 0)</f>
        <v>0</v>
      </c>
      <c r="J36" s="1">
        <f>IFERROR(VLOOKUP($A36,Round07[],5,FALSE), 0)</f>
        <v>0</v>
      </c>
      <c r="K36" s="1">
        <f>IFERROR(VLOOKUP($A36,Round08[],5,FALSE), 0)</f>
        <v>0</v>
      </c>
      <c r="L36" s="1">
        <f>IFERROR(VLOOKUP($A36,Round09[],5,FALSE), 0)</f>
        <v>0</v>
      </c>
      <c r="M36" s="1">
        <f>IFERROR(VLOOKUP($A36,Round10[],5,FALSE), 0)</f>
        <v>0</v>
      </c>
      <c r="N36" s="1">
        <f>IFERROR(VLOOKUP($A36,Round11[],5,FALSE), 0)</f>
        <v>0</v>
      </c>
      <c r="O36" s="1">
        <f>IFERROR(VLOOKUP($A36,Round12[],5,FALSE), 0)</f>
        <v>0</v>
      </c>
      <c r="P36" s="1">
        <f>IFERROR(VLOOKUP($A36,Round13[],5,FALSE), 0)</f>
        <v>0</v>
      </c>
      <c r="Q36" s="1">
        <f>IFERROR(VLOOKUP($A36,Round14[],5,FALSE), 0)</f>
        <v>0</v>
      </c>
      <c r="R36" s="1">
        <f>IFERROR(VLOOKUP($A36,Round15[],5,FALSE), 0)</f>
        <v>0</v>
      </c>
      <c r="S36" s="1">
        <f>IFERROR(VLOOKUP($A36,Round16[],5,FALSE), 0)</f>
        <v>0</v>
      </c>
      <c r="T36" s="1">
        <f>IFERROR(VLOOKUP($A36,Round17[],5,FALSE), 0)</f>
        <v>0</v>
      </c>
      <c r="U36" s="1">
        <f>IFERROR(VLOOKUP($A36,Round18[],5,FALSE), 0)</f>
        <v>0</v>
      </c>
      <c r="V36" s="1">
        <f>IFERROR(VLOOKUP($A36,Round19[],5,FALSE), 0)</f>
        <v>0</v>
      </c>
      <c r="W36" s="1">
        <f>IFERROR(VLOOKUP($A36,Round20[],5,FALSE), 0)</f>
        <v>0</v>
      </c>
      <c r="X36" s="1">
        <f>IFERROR(VLOOKUP($A36,Round21[],5,FALSE), 0)</f>
        <v>0</v>
      </c>
      <c r="Y36" s="1">
        <f>IFERROR(VLOOKUP($A36,Round22[],5,FALSE), 0)</f>
        <v>0</v>
      </c>
      <c r="Z36" s="1">
        <f>IFERROR(VLOOKUP($A36,Round23[],5,FALSE), 0)</f>
        <v>0</v>
      </c>
      <c r="AA36" s="1">
        <f>IFERROR(VLOOKUP($A36,Round24[],5,FALSE), 0)</f>
        <v>0</v>
      </c>
      <c r="AB36" s="1">
        <f>IFERROR(VLOOKUP($A36,Round25[],5,FALSE), 0)</f>
        <v>0</v>
      </c>
      <c r="AC36" s="1">
        <f>IFERROR(VLOOKUP($A36,Round26[],5,FALSE), 0)</f>
        <v>0</v>
      </c>
      <c r="AD36" s="1">
        <f>IFERROR(VLOOKUP($A36,Round27[],5,FALSE), 0)</f>
        <v>0</v>
      </c>
      <c r="AE36" s="1">
        <f>IFERROR(VLOOKUP($A36,Round28[],5,FALSE), 0)</f>
        <v>0</v>
      </c>
      <c r="AF36" s="1">
        <f>IFERROR(VLOOKUP($A36,Round29[],5,FALSE), 0)</f>
        <v>0</v>
      </c>
      <c r="AG36" s="1">
        <f>IFERROR(VLOOKUP($A36,Round30[],5,FALSE), 0)</f>
        <v>0</v>
      </c>
      <c r="AH36" s="1">
        <f>IFERROR(VLOOKUP($A36,Round31[],5,FALSE), 0)</f>
        <v>0</v>
      </c>
      <c r="AI36" s="1">
        <f>IFERROR(VLOOKUP($A36,Round32[],5,FALSE), 0)</f>
        <v>0</v>
      </c>
      <c r="AJ36" s="1">
        <f>IFERROR(VLOOKUP($A36,Round33[],5,FALSE), 0)</f>
        <v>0</v>
      </c>
      <c r="AK36" s="1">
        <f>IFERROR(VLOOKUP($A36,Round34[],5,FALSE), 0)</f>
        <v>0</v>
      </c>
      <c r="AL36" s="1">
        <f>IFERROR(VLOOKUP($A36,Round35[],5,FALSE), 0)</f>
        <v>0</v>
      </c>
      <c r="AM36" s="1">
        <f>IFERROR(VLOOKUP($A36,Round36[],5,FALSE), 0)</f>
        <v>0</v>
      </c>
      <c r="AN36" s="1">
        <f>IFERROR(VLOOKUP($A36,Round37[],5,FALSE), 0)</f>
        <v>0</v>
      </c>
      <c r="AO36" s="1">
        <f>IFERROR(VLOOKUP($A36,Round38[],5,FALSE), 0)</f>
        <v>0</v>
      </c>
      <c r="AP36" s="1">
        <f>IFERROR(VLOOKUP($A36,Round39[],5,FALSE), 0)</f>
        <v>0</v>
      </c>
      <c r="AQ36" s="1">
        <f>IFERROR(VLOOKUP($A36,Round40[],5,FALSE), 0)</f>
        <v>0</v>
      </c>
      <c r="AR36" s="1">
        <f>IFERROR(VLOOKUP($A36,Round41[],5,FALSE), 0)</f>
        <v>0</v>
      </c>
      <c r="AS36" s="1">
        <f>IFERROR(VLOOKUP($A36,Round42[],5,FALSE), 0)</f>
        <v>0</v>
      </c>
      <c r="AT36" s="1">
        <f>IFERROR(VLOOKUP($A36,Round43[],5,FALSE), 0)</f>
        <v>0</v>
      </c>
      <c r="AU36" s="1">
        <f>IFERROR(VLOOKUP($A36,Round44[],5,FALSE), 0)</f>
        <v>0</v>
      </c>
      <c r="AV36" s="1">
        <f>IFERROR(VLOOKUP($A36,Round45[],5,FALSE), 0)</f>
        <v>0</v>
      </c>
      <c r="AW36" s="1">
        <f>IFERROR(VLOOKUP($A36,Round46[],5,FALSE), 0)</f>
        <v>0</v>
      </c>
      <c r="AX36" s="1">
        <f>IFERROR(VLOOKUP($A36,Round47[],5,FALSE), 0)</f>
        <v>0</v>
      </c>
      <c r="AY36" s="1">
        <f>IFERROR(VLOOKUP($A36,Round48[],5,FALSE), 0)</f>
        <v>0</v>
      </c>
      <c r="AZ36" s="1">
        <f>IFERROR(VLOOKUP($A36,Round49[],5,FALSE), 0)</f>
        <v>0</v>
      </c>
      <c r="BA36" s="1">
        <f>IFERROR(VLOOKUP($A36,Round50[],5,FALSE), 0)</f>
        <v>0</v>
      </c>
      <c r="BB36" s="1">
        <f>IFERROR(VLOOKUP($A36,Round51[],5,FALSE), 0)</f>
        <v>0</v>
      </c>
      <c r="BC36" s="1">
        <f>IFERROR(VLOOKUP($A36,Round52[],5,FALSE), 0)</f>
        <v>0</v>
      </c>
      <c r="BD36" s="1">
        <f>IFERROR(VLOOKUP($A36,Round53[],5,FALSE), 0)</f>
        <v>0</v>
      </c>
      <c r="BE36" s="1">
        <f>IFERROR(VLOOKUP($A36,Round54[],5,FALSE), 0)</f>
        <v>0</v>
      </c>
      <c r="BF36" s="1">
        <f>IFERROR(VLOOKUP($A36,Round55[],5,FALSE), 0)</f>
        <v>0</v>
      </c>
      <c r="BG36" s="1">
        <f>IFERROR(VLOOKUP($A36,Round56[],5,FALSE), 0)</f>
        <v>0</v>
      </c>
      <c r="BH36" s="1">
        <f>IFERROR(VLOOKUP($A36,Round57[],5,FALSE), 0)</f>
        <v>0</v>
      </c>
      <c r="BI36" s="1">
        <f>IFERROR(VLOOKUP($A36,Round58[],5,FALSE), 0)</f>
        <v>0</v>
      </c>
      <c r="BJ36" s="1">
        <f>IFERROR(VLOOKUP($A36,Round59[],5,FALSE), 0)</f>
        <v>0</v>
      </c>
      <c r="BK36" s="1">
        <f>IFERROR(VLOOKUP($A36,Round60[],5,FALSE), 0)</f>
        <v>0</v>
      </c>
    </row>
    <row r="37" spans="1:63" ht="22.5" x14ac:dyDescent="0.25">
      <c r="A37" s="1">
        <v>8142</v>
      </c>
      <c r="B37" s="5" t="s">
        <v>84</v>
      </c>
      <c r="C37" s="7">
        <f xml:space="preserve"> SUM(TotalPoints[[#This Row],[دور 1]:[دور 60]])</f>
        <v>3</v>
      </c>
      <c r="D37" s="4">
        <f>IFERROR(VLOOKUP($A37,Round01[],5,FALSE), 0)</f>
        <v>3</v>
      </c>
      <c r="E37" s="4">
        <f>IFERROR(VLOOKUP($A37,Round02[],5,FALSE), 0)</f>
        <v>0</v>
      </c>
      <c r="F37" s="4">
        <f>IFERROR(VLOOKUP($A37,Round03[],5,FALSE), 0)</f>
        <v>0</v>
      </c>
      <c r="G37" s="4">
        <f>IFERROR(VLOOKUP($A37,Round04[],5,FALSE), 0)</f>
        <v>0</v>
      </c>
      <c r="H37" s="4">
        <f>IFERROR(VLOOKUP($A37,Round05[],5,FALSE), 0)</f>
        <v>0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 x14ac:dyDescent="0.25">
      <c r="A38" s="1">
        <v>216</v>
      </c>
      <c r="B38" s="5" t="s">
        <v>91</v>
      </c>
      <c r="C38" s="7">
        <f xml:space="preserve"> SUM(TotalPoints[[#This Row],[دور 1]:[دور 60]])</f>
        <v>3</v>
      </c>
      <c r="D38" s="4">
        <f>IFERROR(VLOOKUP($A38,Round01[],5,FALSE), 0)</f>
        <v>3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0</v>
      </c>
      <c r="H38" s="4">
        <f>IFERROR(VLOOKUP($A38,Round05[],5,FALSE), 0)</f>
        <v>0</v>
      </c>
      <c r="I38" s="4">
        <f>IFERROR(VLOOKUP($A38,Round06[],5,FALSE), 0)</f>
        <v>0</v>
      </c>
      <c r="J38" s="1">
        <f>IFERROR(VLOOKUP($A38,Round07[],5,FALSE), 0)</f>
        <v>0</v>
      </c>
      <c r="K38" s="1">
        <f>IFERROR(VLOOKUP($A38,Round08[],5,FALSE), 0)</f>
        <v>0</v>
      </c>
      <c r="L38" s="1">
        <f>IFERROR(VLOOKUP($A38,Round09[],5,FALSE), 0)</f>
        <v>0</v>
      </c>
      <c r="M38" s="1">
        <f>IFERROR(VLOOKUP($A38,Round10[],5,FALSE), 0)</f>
        <v>0</v>
      </c>
      <c r="N38" s="1">
        <f>IFERROR(VLOOKUP($A38,Round11[],5,FALSE), 0)</f>
        <v>0</v>
      </c>
      <c r="O38" s="1">
        <f>IFERROR(VLOOKUP($A38,Round12[],5,FALSE), 0)</f>
        <v>0</v>
      </c>
      <c r="P38" s="1">
        <f>IFERROR(VLOOKUP($A38,Round13[],5,FALSE), 0)</f>
        <v>0</v>
      </c>
      <c r="Q38" s="1">
        <f>IFERROR(VLOOKUP($A38,Round14[],5,FALSE), 0)</f>
        <v>0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 x14ac:dyDescent="0.25">
      <c r="A39" s="1">
        <v>29583</v>
      </c>
      <c r="B39" s="5" t="s">
        <v>144</v>
      </c>
      <c r="C39" s="7">
        <f xml:space="preserve"> SUM(TotalPoints[[#This Row],[دور 1]:[دور 60]])</f>
        <v>3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0</v>
      </c>
      <c r="H39" s="4">
        <f>IFERROR(VLOOKUP($A39,Round05[],5,FALSE), 0)</f>
        <v>0</v>
      </c>
      <c r="I39" s="4">
        <f>IFERROR(VLOOKUP($A39,Round06[],5,FALSE), 0)</f>
        <v>0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 x14ac:dyDescent="0.25">
      <c r="A40" s="1">
        <v>29577</v>
      </c>
      <c r="B40" s="5" t="s">
        <v>120</v>
      </c>
      <c r="C40" s="7">
        <f xml:space="preserve"> SUM(TotalPoints[[#This Row],[دور 1]:[دور 60]])</f>
        <v>3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0</v>
      </c>
      <c r="H40" s="4">
        <f>IFERROR(VLOOKUP($A40,Round05[],5,FALSE), 0)</f>
        <v>0</v>
      </c>
      <c r="I40" s="4">
        <f>IFERROR(VLOOKUP($A40,Round06[],5,FALSE), 0)</f>
        <v>0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 x14ac:dyDescent="0.25">
      <c r="A41" s="1">
        <v>29566</v>
      </c>
      <c r="B41" s="5" t="s">
        <v>137</v>
      </c>
      <c r="C41" s="7">
        <f xml:space="preserve"> SUM(TotalPoints[[#This Row],[دور 1]:[دور 60]])</f>
        <v>3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0</v>
      </c>
      <c r="H41" s="4">
        <f>IFERROR(VLOOKUP($A41,Round05[],5,FALSE), 0)</f>
        <v>0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 x14ac:dyDescent="0.25">
      <c r="A42" s="1">
        <v>29560</v>
      </c>
      <c r="B42" s="5" t="s">
        <v>140</v>
      </c>
      <c r="C42" s="7">
        <f xml:space="preserve"> SUM(TotalPoints[[#This Row],[دور 1]:[دور 60]])</f>
        <v>3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0</v>
      </c>
      <c r="H42" s="4">
        <f>IFERROR(VLOOKUP($A42,Round05[],5,FALSE), 0)</f>
        <v>0</v>
      </c>
      <c r="I42" s="4">
        <f>IFERROR(VLOOKUP($A42,Round06[],5,FALSE), 0)</f>
        <v>0</v>
      </c>
      <c r="J42" s="1">
        <f>IFERROR(VLOOKUP($A42,Round07[],5,FALSE), 0)</f>
        <v>0</v>
      </c>
      <c r="K42" s="1">
        <f>IFERROR(VLOOKUP($A42,Round08[],5,FALSE), 0)</f>
        <v>0</v>
      </c>
      <c r="L42" s="1">
        <f>IFERROR(VLOOKUP($A42,Round09[],5,FALSE), 0)</f>
        <v>0</v>
      </c>
      <c r="M42" s="1">
        <f>IFERROR(VLOOKUP($A42,Round10[],5,FALSE), 0)</f>
        <v>0</v>
      </c>
      <c r="N42" s="1">
        <f>IFERROR(VLOOKUP($A42,Round11[],5,FALSE), 0)</f>
        <v>0</v>
      </c>
      <c r="O42" s="1">
        <f>IFERROR(VLOOKUP($A42,Round12[],5,FALSE), 0)</f>
        <v>0</v>
      </c>
      <c r="P42" s="1">
        <f>IFERROR(VLOOKUP($A42,Round13[],5,FALSE), 0)</f>
        <v>0</v>
      </c>
      <c r="Q42" s="1">
        <f>IFERROR(VLOOKUP($A42,Round14[],5,FALSE), 0)</f>
        <v>0</v>
      </c>
      <c r="R42" s="1">
        <f>IFERROR(VLOOKUP($A42,Round15[],5,FALSE), 0)</f>
        <v>0</v>
      </c>
      <c r="S42" s="1">
        <f>IFERROR(VLOOKUP($A42,Round16[],5,FALSE), 0)</f>
        <v>0</v>
      </c>
      <c r="T42" s="1">
        <f>IFERROR(VLOOKUP($A42,Round17[],5,FALSE), 0)</f>
        <v>0</v>
      </c>
      <c r="U42" s="1">
        <f>IFERROR(VLOOKUP($A42,Round18[],5,FALSE), 0)</f>
        <v>0</v>
      </c>
      <c r="V42" s="1">
        <f>IFERROR(VLOOKUP($A42,Round19[],5,FALSE), 0)</f>
        <v>0</v>
      </c>
      <c r="W42" s="1">
        <f>IFERROR(VLOOKUP($A42,Round20[],5,FALSE), 0)</f>
        <v>0</v>
      </c>
      <c r="X42" s="1">
        <f>IFERROR(VLOOKUP($A42,Round21[],5,FALSE), 0)</f>
        <v>0</v>
      </c>
      <c r="Y42" s="1">
        <f>IFERROR(VLOOKUP($A42,Round22[],5,FALSE), 0)</f>
        <v>0</v>
      </c>
      <c r="Z42" s="1">
        <f>IFERROR(VLOOKUP($A42,Round23[],5,FALSE), 0)</f>
        <v>0</v>
      </c>
      <c r="AA42" s="1">
        <f>IFERROR(VLOOKUP($A42,Round24[],5,FALSE), 0)</f>
        <v>0</v>
      </c>
      <c r="AB42" s="1">
        <f>IFERROR(VLOOKUP($A42,Round25[],5,FALSE), 0)</f>
        <v>0</v>
      </c>
      <c r="AC42" s="1">
        <f>IFERROR(VLOOKUP($A42,Round26[],5,FALSE), 0)</f>
        <v>0</v>
      </c>
      <c r="AD42" s="1">
        <f>IFERROR(VLOOKUP($A42,Round27[],5,FALSE), 0)</f>
        <v>0</v>
      </c>
      <c r="AE42" s="1">
        <f>IFERROR(VLOOKUP($A42,Round28[],5,FALSE), 0)</f>
        <v>0</v>
      </c>
      <c r="AF42" s="1">
        <f>IFERROR(VLOOKUP($A42,Round29[],5,FALSE), 0)</f>
        <v>0</v>
      </c>
      <c r="AG42" s="1">
        <f>IFERROR(VLOOKUP($A42,Round30[],5,FALSE), 0)</f>
        <v>0</v>
      </c>
      <c r="AH42" s="1">
        <f>IFERROR(VLOOKUP($A42,Round31[],5,FALSE), 0)</f>
        <v>0</v>
      </c>
      <c r="AI42" s="1">
        <f>IFERROR(VLOOKUP($A42,Round32[],5,FALSE), 0)</f>
        <v>0</v>
      </c>
      <c r="AJ42" s="1">
        <f>IFERROR(VLOOKUP($A42,Round33[],5,FALSE), 0)</f>
        <v>0</v>
      </c>
      <c r="AK42" s="1">
        <f>IFERROR(VLOOKUP($A42,Round34[],5,FALSE), 0)</f>
        <v>0</v>
      </c>
      <c r="AL42" s="1">
        <f>IFERROR(VLOOKUP($A42,Round35[],5,FALSE), 0)</f>
        <v>0</v>
      </c>
      <c r="AM42" s="1">
        <f>IFERROR(VLOOKUP($A42,Round36[],5,FALSE), 0)</f>
        <v>0</v>
      </c>
      <c r="AN42" s="1">
        <f>IFERROR(VLOOKUP($A42,Round37[],5,FALSE), 0)</f>
        <v>0</v>
      </c>
      <c r="AO42" s="1">
        <f>IFERROR(VLOOKUP($A42,Round38[],5,FALSE), 0)</f>
        <v>0</v>
      </c>
      <c r="AP42" s="1">
        <f>IFERROR(VLOOKUP($A42,Round39[],5,FALSE), 0)</f>
        <v>0</v>
      </c>
      <c r="AQ42" s="1">
        <f>IFERROR(VLOOKUP($A42,Round40[],5,FALSE), 0)</f>
        <v>0</v>
      </c>
      <c r="AR42" s="1">
        <f>IFERROR(VLOOKUP($A42,Round41[],5,FALSE), 0)</f>
        <v>0</v>
      </c>
      <c r="AS42" s="1">
        <f>IFERROR(VLOOKUP($A42,Round42[],5,FALSE), 0)</f>
        <v>0</v>
      </c>
      <c r="AT42" s="1">
        <f>IFERROR(VLOOKUP($A42,Round43[],5,FALSE), 0)</f>
        <v>0</v>
      </c>
      <c r="AU42" s="1">
        <f>IFERROR(VLOOKUP($A42,Round44[],5,FALSE), 0)</f>
        <v>0</v>
      </c>
      <c r="AV42" s="1">
        <f>IFERROR(VLOOKUP($A42,Round45[],5,FALSE), 0)</f>
        <v>0</v>
      </c>
      <c r="AW42" s="1">
        <f>IFERROR(VLOOKUP($A42,Round46[],5,FALSE), 0)</f>
        <v>0</v>
      </c>
      <c r="AX42" s="1">
        <f>IFERROR(VLOOKUP($A42,Round47[],5,FALSE), 0)</f>
        <v>0</v>
      </c>
      <c r="AY42" s="1">
        <f>IFERROR(VLOOKUP($A42,Round48[],5,FALSE), 0)</f>
        <v>0</v>
      </c>
      <c r="AZ42" s="1">
        <f>IFERROR(VLOOKUP($A42,Round49[],5,FALSE), 0)</f>
        <v>0</v>
      </c>
      <c r="BA42" s="1">
        <f>IFERROR(VLOOKUP($A42,Round50[],5,FALSE), 0)</f>
        <v>0</v>
      </c>
      <c r="BB42" s="1">
        <f>IFERROR(VLOOKUP($A42,Round51[],5,FALSE), 0)</f>
        <v>0</v>
      </c>
      <c r="BC42" s="1">
        <f>IFERROR(VLOOKUP($A42,Round52[],5,FALSE), 0)</f>
        <v>0</v>
      </c>
      <c r="BD42" s="1">
        <f>IFERROR(VLOOKUP($A42,Round53[],5,FALSE), 0)</f>
        <v>0</v>
      </c>
      <c r="BE42" s="1">
        <f>IFERROR(VLOOKUP($A42,Round54[],5,FALSE), 0)</f>
        <v>0</v>
      </c>
      <c r="BF42" s="1">
        <f>IFERROR(VLOOKUP($A42,Round55[],5,FALSE), 0)</f>
        <v>0</v>
      </c>
      <c r="BG42" s="1">
        <f>IFERROR(VLOOKUP($A42,Round56[],5,FALSE), 0)</f>
        <v>0</v>
      </c>
      <c r="BH42" s="1">
        <f>IFERROR(VLOOKUP($A42,Round57[],5,FALSE), 0)</f>
        <v>0</v>
      </c>
      <c r="BI42" s="1">
        <f>IFERROR(VLOOKUP($A42,Round58[],5,FALSE), 0)</f>
        <v>0</v>
      </c>
      <c r="BJ42" s="1">
        <f>IFERROR(VLOOKUP($A42,Round59[],5,FALSE), 0)</f>
        <v>0</v>
      </c>
      <c r="BK42" s="1">
        <f>IFERROR(VLOOKUP($A42,Round60[],5,FALSE), 0)</f>
        <v>0</v>
      </c>
    </row>
    <row r="43" spans="1:63" ht="22.5" x14ac:dyDescent="0.25">
      <c r="A43" s="1">
        <v>29542</v>
      </c>
      <c r="B43" s="5" t="s">
        <v>72</v>
      </c>
      <c r="C43" s="7">
        <f xml:space="preserve"> SUM(TotalPoints[[#This Row],[دور 1]:[دور 60]])</f>
        <v>3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0</v>
      </c>
      <c r="H43" s="4">
        <f>IFERROR(VLOOKUP($A43,Round05[],5,FALSE), 0)</f>
        <v>0</v>
      </c>
      <c r="I43" s="4">
        <f>IFERROR(VLOOKUP($A43,Round06[],5,FALSE), 0)</f>
        <v>0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 x14ac:dyDescent="0.25">
      <c r="A44" s="1">
        <v>28535</v>
      </c>
      <c r="B44" s="5" t="s">
        <v>87</v>
      </c>
      <c r="C44" s="7">
        <f xml:space="preserve"> SUM(TotalPoints[[#This Row],[دور 1]:[دور 60]])</f>
        <v>3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0</v>
      </c>
      <c r="H44" s="4">
        <f>IFERROR(VLOOKUP($A44,Round05[],5,FALSE), 0)</f>
        <v>0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 x14ac:dyDescent="0.25">
      <c r="A45" s="1">
        <v>27427</v>
      </c>
      <c r="B45" s="5" t="s">
        <v>86</v>
      </c>
      <c r="C45" s="7">
        <f xml:space="preserve"> SUM(TotalPoints[[#This Row],[دور 1]:[دور 60]])</f>
        <v>3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0</v>
      </c>
      <c r="H45" s="4">
        <f>IFERROR(VLOOKUP($A45,Round05[],5,FALSE), 0)</f>
        <v>0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 x14ac:dyDescent="0.25">
      <c r="A46" s="1">
        <v>27285</v>
      </c>
      <c r="B46" s="5" t="s">
        <v>104</v>
      </c>
      <c r="C46" s="7">
        <f xml:space="preserve"> SUM(TotalPoints[[#This Row],[دور 1]:[دور 60]])</f>
        <v>3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0</v>
      </c>
      <c r="H46" s="4">
        <f>IFERROR(VLOOKUP($A46,Round05[],5,FALSE), 0)</f>
        <v>0</v>
      </c>
      <c r="I46" s="4">
        <f>IFERROR(VLOOKUP($A46,Round06[],5,FALSE), 0)</f>
        <v>0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 x14ac:dyDescent="0.25">
      <c r="A47" s="1">
        <v>23377</v>
      </c>
      <c r="B47" s="5" t="s">
        <v>141</v>
      </c>
      <c r="C47" s="7">
        <f xml:space="preserve"> SUM(TotalPoints[[#This Row],[دور 1]:[دور 60]])</f>
        <v>3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0</v>
      </c>
      <c r="H47" s="4">
        <f>IFERROR(VLOOKUP($A47,Round05[],5,FALSE), 0)</f>
        <v>0</v>
      </c>
      <c r="I47" s="4">
        <f>IFERROR(VLOOKUP($A47,Round06[],5,FALSE), 0)</f>
        <v>0</v>
      </c>
      <c r="J47" s="1">
        <f>IFERROR(VLOOKUP($A47,Round07[],5,FALSE), 0)</f>
        <v>0</v>
      </c>
      <c r="K47" s="1">
        <f>IFERROR(VLOOKUP($A47,Round08[],5,FALSE), 0)</f>
        <v>0</v>
      </c>
      <c r="L47" s="1">
        <f>IFERROR(VLOOKUP($A47,Round09[],5,FALSE), 0)</f>
        <v>0</v>
      </c>
      <c r="M47" s="1">
        <f>IFERROR(VLOOKUP($A47,Round10[],5,FALSE), 0)</f>
        <v>0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 x14ac:dyDescent="0.25">
      <c r="A48" s="1">
        <v>22464</v>
      </c>
      <c r="B48" s="5" t="s">
        <v>158</v>
      </c>
      <c r="C48" s="7">
        <f xml:space="preserve"> SUM(TotalPoints[[#This Row],[دور 1]:[دور 60]])</f>
        <v>3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1</v>
      </c>
      <c r="G48" s="4">
        <f>IFERROR(VLOOKUP($A48,Round04[],5,FALSE), 0)</f>
        <v>0</v>
      </c>
      <c r="H48" s="4">
        <f>IFERROR(VLOOKUP($A48,Round05[],5,FALSE), 0)</f>
        <v>0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 x14ac:dyDescent="0.25">
      <c r="A49" s="1">
        <v>21822</v>
      </c>
      <c r="B49" s="5" t="s">
        <v>130</v>
      </c>
      <c r="C49" s="7">
        <f xml:space="preserve"> SUM(TotalPoints[[#This Row],[دور 1]:[دور 60]])</f>
        <v>3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0</v>
      </c>
      <c r="H49" s="4">
        <f>IFERROR(VLOOKUP($A49,Round05[],5,FALSE), 0)</f>
        <v>0</v>
      </c>
      <c r="I49" s="4">
        <f>IFERROR(VLOOKUP($A49,Round06[],5,FALSE), 0)</f>
        <v>0</v>
      </c>
      <c r="J49" s="4">
        <f>IFERROR(VLOOKUP($A49,Round07[],5,FALSE), 0)</f>
        <v>0</v>
      </c>
      <c r="K49" s="4">
        <f>IFERROR(VLOOKUP($A49,Round08[],5,FALSE), 0)</f>
        <v>0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0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 x14ac:dyDescent="0.25">
      <c r="A50" s="1">
        <v>18854</v>
      </c>
      <c r="B50" s="5" t="s">
        <v>96</v>
      </c>
      <c r="C50" s="7">
        <f xml:space="preserve"> SUM(TotalPoints[[#This Row],[دور 1]:[دور 60]])</f>
        <v>3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0</v>
      </c>
      <c r="J50" s="1">
        <f>IFERROR(VLOOKUP($A50,Round07[],5,FALSE), 0)</f>
        <v>0</v>
      </c>
      <c r="K50" s="1">
        <f>IFERROR(VLOOKUP($A50,Round08[],5,FALSE), 0)</f>
        <v>0</v>
      </c>
      <c r="L50" s="1">
        <f>IFERROR(VLOOKUP($A50,Round09[],5,FALSE), 0)</f>
        <v>0</v>
      </c>
      <c r="M50" s="1">
        <f>IFERROR(VLOOKUP($A50,Round10[],5,FALSE), 0)</f>
        <v>0</v>
      </c>
      <c r="N50" s="1">
        <f>IFERROR(VLOOKUP($A50,Round11[],5,FALSE), 0)</f>
        <v>0</v>
      </c>
      <c r="O50" s="1">
        <f>IFERROR(VLOOKUP($A50,Round12[],5,FALSE), 0)</f>
        <v>0</v>
      </c>
      <c r="P50" s="1">
        <f>IFERROR(VLOOKUP($A50,Round13[],5,FALSE), 0)</f>
        <v>0</v>
      </c>
      <c r="Q50" s="1">
        <f>IFERROR(VLOOKUP($A50,Round14[],5,FALSE), 0)</f>
        <v>0</v>
      </c>
      <c r="R50" s="1">
        <f>IFERROR(VLOOKUP($A50,Round15[],5,FALSE), 0)</f>
        <v>0</v>
      </c>
      <c r="S50" s="1">
        <f>IFERROR(VLOOKUP($A50,Round16[],5,FALSE), 0)</f>
        <v>0</v>
      </c>
      <c r="T50" s="1">
        <f>IFERROR(VLOOKUP($A50,Round17[],5,FALSE), 0)</f>
        <v>0</v>
      </c>
      <c r="U50" s="1">
        <f>IFERROR(VLOOKUP($A50,Round18[],5,FALSE), 0)</f>
        <v>0</v>
      </c>
      <c r="V50" s="1">
        <f>IFERROR(VLOOKUP($A50,Round19[],5,FALSE), 0)</f>
        <v>0</v>
      </c>
      <c r="W50" s="1">
        <f>IFERROR(VLOOKUP($A50,Round20[],5,FALSE), 0)</f>
        <v>0</v>
      </c>
      <c r="X50" s="1">
        <f>IFERROR(VLOOKUP($A50,Round21[],5,FALSE), 0)</f>
        <v>0</v>
      </c>
      <c r="Y50" s="1">
        <f>IFERROR(VLOOKUP($A50,Round22[],5,FALSE), 0)</f>
        <v>0</v>
      </c>
      <c r="Z50" s="1">
        <f>IFERROR(VLOOKUP($A50,Round23[],5,FALSE), 0)</f>
        <v>0</v>
      </c>
      <c r="AA50" s="1">
        <f>IFERROR(VLOOKUP($A50,Round24[],5,FALSE), 0)</f>
        <v>0</v>
      </c>
      <c r="AB50" s="1">
        <f>IFERROR(VLOOKUP($A50,Round25[],5,FALSE), 0)</f>
        <v>0</v>
      </c>
      <c r="AC50" s="1">
        <f>IFERROR(VLOOKUP($A50,Round26[],5,FALSE), 0)</f>
        <v>0</v>
      </c>
      <c r="AD50" s="1">
        <f>IFERROR(VLOOKUP($A50,Round27[],5,FALSE), 0)</f>
        <v>0</v>
      </c>
      <c r="AE50" s="1">
        <f>IFERROR(VLOOKUP($A50,Round28[],5,FALSE), 0)</f>
        <v>0</v>
      </c>
      <c r="AF50" s="1">
        <f>IFERROR(VLOOKUP($A50,Round29[],5,FALSE), 0)</f>
        <v>0</v>
      </c>
      <c r="AG50" s="1">
        <f>IFERROR(VLOOKUP($A50,Round30[],5,FALSE), 0)</f>
        <v>0</v>
      </c>
      <c r="AH50" s="1">
        <f>IFERROR(VLOOKUP($A50,Round31[],5,FALSE), 0)</f>
        <v>0</v>
      </c>
      <c r="AI50" s="1">
        <f>IFERROR(VLOOKUP($A50,Round32[],5,FALSE), 0)</f>
        <v>0</v>
      </c>
      <c r="AJ50" s="1">
        <f>IFERROR(VLOOKUP($A50,Round33[],5,FALSE), 0)</f>
        <v>0</v>
      </c>
      <c r="AK50" s="1">
        <f>IFERROR(VLOOKUP($A50,Round34[],5,FALSE), 0)</f>
        <v>0</v>
      </c>
      <c r="AL50" s="1">
        <f>IFERROR(VLOOKUP($A50,Round35[],5,FALSE), 0)</f>
        <v>0</v>
      </c>
      <c r="AM50" s="1">
        <f>IFERROR(VLOOKUP($A50,Round36[],5,FALSE), 0)</f>
        <v>0</v>
      </c>
      <c r="AN50" s="1">
        <f>IFERROR(VLOOKUP($A50,Round37[],5,FALSE), 0)</f>
        <v>0</v>
      </c>
      <c r="AO50" s="1">
        <f>IFERROR(VLOOKUP($A50,Round38[],5,FALSE), 0)</f>
        <v>0</v>
      </c>
      <c r="AP50" s="1">
        <f>IFERROR(VLOOKUP($A50,Round39[],5,FALSE), 0)</f>
        <v>0</v>
      </c>
      <c r="AQ50" s="1">
        <f>IFERROR(VLOOKUP($A50,Round40[],5,FALSE), 0)</f>
        <v>0</v>
      </c>
      <c r="AR50" s="1">
        <f>IFERROR(VLOOKUP($A50,Round41[],5,FALSE), 0)</f>
        <v>0</v>
      </c>
      <c r="AS50" s="1">
        <f>IFERROR(VLOOKUP($A50,Round42[],5,FALSE), 0)</f>
        <v>0</v>
      </c>
      <c r="AT50" s="1">
        <f>IFERROR(VLOOKUP($A50,Round43[],5,FALSE), 0)</f>
        <v>0</v>
      </c>
      <c r="AU50" s="1">
        <f>IFERROR(VLOOKUP($A50,Round44[],5,FALSE), 0)</f>
        <v>0</v>
      </c>
      <c r="AV50" s="1">
        <f>IFERROR(VLOOKUP($A50,Round45[],5,FALSE), 0)</f>
        <v>0</v>
      </c>
      <c r="AW50" s="1">
        <f>IFERROR(VLOOKUP($A50,Round46[],5,FALSE), 0)</f>
        <v>0</v>
      </c>
      <c r="AX50" s="1">
        <f>IFERROR(VLOOKUP($A50,Round47[],5,FALSE), 0)</f>
        <v>0</v>
      </c>
      <c r="AY50" s="1">
        <f>IFERROR(VLOOKUP($A50,Round48[],5,FALSE), 0)</f>
        <v>0</v>
      </c>
      <c r="AZ50" s="1">
        <f>IFERROR(VLOOKUP($A50,Round49[],5,FALSE), 0)</f>
        <v>0</v>
      </c>
      <c r="BA50" s="1">
        <f>IFERROR(VLOOKUP($A50,Round50[],5,FALSE), 0)</f>
        <v>0</v>
      </c>
      <c r="BB50" s="1">
        <f>IFERROR(VLOOKUP($A50,Round51[],5,FALSE), 0)</f>
        <v>0</v>
      </c>
      <c r="BC50" s="1">
        <f>IFERROR(VLOOKUP($A50,Round52[],5,FALSE), 0)</f>
        <v>0</v>
      </c>
      <c r="BD50" s="1">
        <f>IFERROR(VLOOKUP($A50,Round53[],5,FALSE), 0)</f>
        <v>0</v>
      </c>
      <c r="BE50" s="1">
        <f>IFERROR(VLOOKUP($A50,Round54[],5,FALSE), 0)</f>
        <v>0</v>
      </c>
      <c r="BF50" s="1">
        <f>IFERROR(VLOOKUP($A50,Round55[],5,FALSE), 0)</f>
        <v>0</v>
      </c>
      <c r="BG50" s="1">
        <f>IFERROR(VLOOKUP($A50,Round56[],5,FALSE), 0)</f>
        <v>0</v>
      </c>
      <c r="BH50" s="1">
        <f>IFERROR(VLOOKUP($A50,Round57[],5,FALSE), 0)</f>
        <v>0</v>
      </c>
      <c r="BI50" s="1">
        <f>IFERROR(VLOOKUP($A50,Round58[],5,FALSE), 0)</f>
        <v>0</v>
      </c>
      <c r="BJ50" s="1">
        <f>IFERROR(VLOOKUP($A50,Round59[],5,FALSE), 0)</f>
        <v>0</v>
      </c>
      <c r="BK50" s="1">
        <f>IFERROR(VLOOKUP($A50,Round60[],5,FALSE), 0)</f>
        <v>0</v>
      </c>
    </row>
    <row r="51" spans="1:63" ht="22.5" x14ac:dyDescent="0.25">
      <c r="A51" s="1">
        <v>13355</v>
      </c>
      <c r="B51" s="5" t="s">
        <v>138</v>
      </c>
      <c r="C51" s="7">
        <f xml:space="preserve"> SUM(TotalPoints[[#This Row],[دور 1]:[دور 60]])</f>
        <v>3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0</v>
      </c>
      <c r="H51" s="4">
        <f>IFERROR(VLOOKUP($A51,Round05[],5,FALSE), 0)</f>
        <v>0</v>
      </c>
      <c r="I51" s="4">
        <f>IFERROR(VLOOKUP($A51,Round06[],5,FALSE), 0)</f>
        <v>0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 x14ac:dyDescent="0.25">
      <c r="A52" s="1">
        <v>13267</v>
      </c>
      <c r="B52" s="5" t="s">
        <v>101</v>
      </c>
      <c r="C52" s="7">
        <f xml:space="preserve"> SUM(TotalPoints[[#This Row],[دور 1]:[دور 60]])</f>
        <v>3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0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 x14ac:dyDescent="0.25">
      <c r="A53" s="1">
        <v>11232</v>
      </c>
      <c r="B53" s="5" t="s">
        <v>129</v>
      </c>
      <c r="C53" s="7">
        <f xml:space="preserve"> SUM(TotalPoints[[#This Row],[دور 1]:[دور 60]])</f>
        <v>3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0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 x14ac:dyDescent="0.25">
      <c r="A54" s="1">
        <v>8946</v>
      </c>
      <c r="B54" s="5" t="s">
        <v>107</v>
      </c>
      <c r="C54" s="7">
        <f xml:space="preserve"> SUM(TotalPoints[[#This Row],[دور 1]:[دور 60]])</f>
        <v>3</v>
      </c>
      <c r="D54" s="4">
        <f>IFERROR(VLOOKUP($A54,Round01[],5,FALSE), 0)</f>
        <v>2</v>
      </c>
      <c r="E54" s="4">
        <f>IFERROR(VLOOKUP($A54,Round02[],5,FALSE), 0)</f>
        <v>0</v>
      </c>
      <c r="F54" s="4">
        <f>IFERROR(VLOOKUP($A54,Round03[],5,FALSE), 0)</f>
        <v>1</v>
      </c>
      <c r="G54" s="4">
        <f>IFERROR(VLOOKUP($A54,Round04[],5,FALSE), 0)</f>
        <v>0</v>
      </c>
      <c r="H54" s="4">
        <f>IFERROR(VLOOKUP($A54,Round05[],5,FALSE), 0)</f>
        <v>0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 x14ac:dyDescent="0.25">
      <c r="A55" s="1">
        <v>3564</v>
      </c>
      <c r="B55" s="5" t="s">
        <v>135</v>
      </c>
      <c r="C55" s="7">
        <f xml:space="preserve"> SUM(TotalPoints[[#This Row],[دور 1]:[دور 60]])</f>
        <v>3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 x14ac:dyDescent="0.25">
      <c r="A56" s="1">
        <v>29571</v>
      </c>
      <c r="B56" s="5" t="s">
        <v>123</v>
      </c>
      <c r="C56" s="7">
        <f xml:space="preserve"> SUM(TotalPoints[[#This Row],[دور 1]:[دور 60]])</f>
        <v>3</v>
      </c>
      <c r="D56" s="4">
        <f>IFERROR(VLOOKUP($A56,Round01[],5,FALSE), 0)</f>
        <v>1</v>
      </c>
      <c r="E56" s="4">
        <f>IFERROR(VLOOKUP($A56,Round02[],5,FALSE), 0)</f>
        <v>0</v>
      </c>
      <c r="F56" s="4">
        <f>IFERROR(VLOOKUP($A56,Round03[],5,FALSE), 0)</f>
        <v>2</v>
      </c>
      <c r="G56" s="4">
        <f>IFERROR(VLOOKUP($A56,Round04[],5,FALSE), 0)</f>
        <v>0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 x14ac:dyDescent="0.25">
      <c r="A57" s="1">
        <v>29543</v>
      </c>
      <c r="B57" s="5" t="s">
        <v>112</v>
      </c>
      <c r="C57" s="7">
        <f xml:space="preserve"> SUM(TotalPoints[[#This Row],[دور 1]:[دور 60]])</f>
        <v>3</v>
      </c>
      <c r="D57" s="4">
        <f>IFERROR(VLOOKUP($A57,Round01[],5,FALSE), 0)</f>
        <v>1</v>
      </c>
      <c r="E57" s="4">
        <f>IFERROR(VLOOKUP($A57,Round02[],5,FALSE), 0)</f>
        <v>0</v>
      </c>
      <c r="F57" s="4">
        <f>IFERROR(VLOOKUP($A57,Round03[],5,FALSE), 0)</f>
        <v>2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 x14ac:dyDescent="0.25">
      <c r="A58" s="1">
        <v>29587</v>
      </c>
      <c r="B58" s="5" t="s">
        <v>156</v>
      </c>
      <c r="C58" s="7">
        <f xml:space="preserve"> SUM(TotalPoints[[#This Row],[دور 1]:[دور 60]])</f>
        <v>2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0</v>
      </c>
      <c r="H58" s="4">
        <f>IFERROR(VLOOKUP($A58,Round05[],5,FALSE), 0)</f>
        <v>0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 x14ac:dyDescent="0.25">
      <c r="A59" s="1">
        <v>29576</v>
      </c>
      <c r="B59" s="5" t="s">
        <v>125</v>
      </c>
      <c r="C59" s="7">
        <f xml:space="preserve"> SUM(TotalPoints[[#This Row],[دور 1]:[دور 60]])</f>
        <v>2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 x14ac:dyDescent="0.25">
      <c r="A60" s="1">
        <v>29573</v>
      </c>
      <c r="B60" s="5" t="s">
        <v>121</v>
      </c>
      <c r="C60" s="7">
        <f xml:space="preserve"> SUM(TotalPoints[[#This Row],[دور 1]:[دور 60]])</f>
        <v>2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0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 x14ac:dyDescent="0.25">
      <c r="A61" s="1">
        <v>29532</v>
      </c>
      <c r="B61" s="5" t="s">
        <v>119</v>
      </c>
      <c r="C61" s="7">
        <f xml:space="preserve"> SUM(TotalPoints[[#This Row],[دور 1]:[دور 60]])</f>
        <v>2</v>
      </c>
      <c r="D61" s="4">
        <f>IFERROR(VLOOKUP($A61,Round01[],5,FALSE), 0)</f>
        <v>2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 x14ac:dyDescent="0.25">
      <c r="A62" s="1">
        <v>29512</v>
      </c>
      <c r="B62" s="5" t="s">
        <v>88</v>
      </c>
      <c r="C62" s="7">
        <f xml:space="preserve"> SUM(TotalPoints[[#This Row],[دور 1]:[دور 60]])</f>
        <v>2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 x14ac:dyDescent="0.25">
      <c r="A63" s="1">
        <v>29424</v>
      </c>
      <c r="B63" s="5" t="s">
        <v>131</v>
      </c>
      <c r="C63" s="7">
        <f xml:space="preserve"> SUM(TotalPoints[[#This Row],[دور 1]:[دور 60]])</f>
        <v>2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 x14ac:dyDescent="0.25">
      <c r="A64" s="1">
        <v>29225</v>
      </c>
      <c r="B64" s="5" t="s">
        <v>83</v>
      </c>
      <c r="C64" s="7">
        <f xml:space="preserve"> SUM(TotalPoints[[#This Row],[دور 1]:[دور 60]])</f>
        <v>2</v>
      </c>
      <c r="D64" s="4">
        <f>IFERROR(VLOOKUP($A64,Round01[],5,FALSE), 0)</f>
        <v>2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 x14ac:dyDescent="0.25">
      <c r="A65" s="1">
        <v>28965</v>
      </c>
      <c r="B65" s="5" t="s">
        <v>157</v>
      </c>
      <c r="C65" s="7">
        <f xml:space="preserve"> SUM(TotalPoints[[#This Row],[دور 1]:[دور 60]])</f>
        <v>2</v>
      </c>
      <c r="D65" s="4">
        <f>IFERROR(VLOOKUP($A65,Round01[],5,FALSE), 0)</f>
        <v>2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0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 x14ac:dyDescent="0.25">
      <c r="A66" s="1">
        <v>28715</v>
      </c>
      <c r="B66" s="5" t="s">
        <v>150</v>
      </c>
      <c r="C66" s="7">
        <f xml:space="preserve"> SUM(TotalPoints[[#This Row],[دور 1]:[دور 60]])</f>
        <v>2</v>
      </c>
      <c r="D66" s="4">
        <f>IFERROR(VLOOKUP($A66,Round01[],5,FALSE), 0)</f>
        <v>2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 x14ac:dyDescent="0.25">
      <c r="A67" s="1">
        <v>28485</v>
      </c>
      <c r="B67" s="5" t="s">
        <v>81</v>
      </c>
      <c r="C67" s="7">
        <f xml:space="preserve"> SUM(TotalPoints[[#This Row],[دور 1]:[دور 60]])</f>
        <v>2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4">
        <f>IFERROR(VLOOKUP($A67,Round07[],5,FALSE), 0)</f>
        <v>0</v>
      </c>
      <c r="K67" s="4">
        <f>IFERROR(VLOOKUP($A67,Round08[],5,FALSE), 0)</f>
        <v>0</v>
      </c>
      <c r="L67" s="4">
        <f>IFERROR(VLOOKUP($A67,Round09[],5,FALSE), 0)</f>
        <v>0</v>
      </c>
      <c r="M67" s="4">
        <f>IFERROR(VLOOKUP($A67,Round10[],5,FALSE), 0)</f>
        <v>0</v>
      </c>
      <c r="N67" s="4">
        <f>IFERROR(VLOOKUP($A67,Round11[],5,FALSE), 0)</f>
        <v>0</v>
      </c>
      <c r="O67" s="4">
        <f>IFERROR(VLOOKUP($A67,Round12[],5,FALSE), 0)</f>
        <v>0</v>
      </c>
      <c r="P67" s="4">
        <f>IFERROR(VLOOKUP($A67,Round13[],5,FALSE), 0)</f>
        <v>0</v>
      </c>
      <c r="Q67" s="4">
        <f>IFERROR(VLOOKUP($A67,Round14[],5,FALSE), 0)</f>
        <v>0</v>
      </c>
      <c r="R67" s="4">
        <f>IFERROR(VLOOKUP($A67,Round15[],5,FALSE), 0)</f>
        <v>0</v>
      </c>
      <c r="S67" s="4">
        <f>IFERROR(VLOOKUP($A67,Round16[],5,FALSE), 0)</f>
        <v>0</v>
      </c>
      <c r="T67" s="4">
        <f>IFERROR(VLOOKUP($A67,Round17[],5,FALSE), 0)</f>
        <v>0</v>
      </c>
      <c r="U67" s="4">
        <f>IFERROR(VLOOKUP($A67,Round18[],5,FALSE), 0)</f>
        <v>0</v>
      </c>
      <c r="V67" s="4">
        <f>IFERROR(VLOOKUP($A67,Round19[],5,FALSE), 0)</f>
        <v>0</v>
      </c>
      <c r="W67" s="4">
        <f>IFERROR(VLOOKUP($A67,Round20[],5,FALSE), 0)</f>
        <v>0</v>
      </c>
      <c r="X67" s="4">
        <f>IFERROR(VLOOKUP($A67,Round21[],5,FALSE), 0)</f>
        <v>0</v>
      </c>
      <c r="Y67" s="4">
        <f>IFERROR(VLOOKUP($A67,Round22[],5,FALSE), 0)</f>
        <v>0</v>
      </c>
      <c r="Z67" s="4">
        <f>IFERROR(VLOOKUP($A67,Round23[],5,FALSE), 0)</f>
        <v>0</v>
      </c>
      <c r="AA67" s="4">
        <f>IFERROR(VLOOKUP($A67,Round24[],5,FALSE), 0)</f>
        <v>0</v>
      </c>
      <c r="AB67" s="4">
        <f>IFERROR(VLOOKUP($A67,Round25[],5,FALSE), 0)</f>
        <v>0</v>
      </c>
      <c r="AC67" s="4">
        <f>IFERROR(VLOOKUP($A67,Round26[],5,FALSE), 0)</f>
        <v>0</v>
      </c>
      <c r="AD67" s="4">
        <f>IFERROR(VLOOKUP($A67,Round27[],5,FALSE), 0)</f>
        <v>0</v>
      </c>
      <c r="AE67" s="4">
        <f>IFERROR(VLOOKUP($A67,Round28[],5,FALSE), 0)</f>
        <v>0</v>
      </c>
      <c r="AF67" s="4">
        <f>IFERROR(VLOOKUP($A67,Round29[],5,FALSE), 0)</f>
        <v>0</v>
      </c>
      <c r="AG67" s="4">
        <f>IFERROR(VLOOKUP($A67,Round30[],5,FALSE), 0)</f>
        <v>0</v>
      </c>
      <c r="AH67" s="4">
        <f>IFERROR(VLOOKUP($A67,Round31[],5,FALSE), 0)</f>
        <v>0</v>
      </c>
      <c r="AI67" s="4">
        <f>IFERROR(VLOOKUP($A67,Round32[],5,FALSE), 0)</f>
        <v>0</v>
      </c>
      <c r="AJ67" s="4">
        <f>IFERROR(VLOOKUP($A67,Round33[],5,FALSE), 0)</f>
        <v>0</v>
      </c>
      <c r="AK67" s="4">
        <f>IFERROR(VLOOKUP($A67,Round34[],5,FALSE), 0)</f>
        <v>0</v>
      </c>
      <c r="AL67" s="4">
        <f>IFERROR(VLOOKUP($A67,Round35[],5,FALSE), 0)</f>
        <v>0</v>
      </c>
      <c r="AM67" s="4">
        <f>IFERROR(VLOOKUP($A67,Round36[],5,FALSE), 0)</f>
        <v>0</v>
      </c>
      <c r="AN67" s="4">
        <f>IFERROR(VLOOKUP($A67,Round37[],5,FALSE), 0)</f>
        <v>0</v>
      </c>
      <c r="AO67" s="4">
        <f>IFERROR(VLOOKUP($A67,Round38[],5,FALSE), 0)</f>
        <v>0</v>
      </c>
      <c r="AP67" s="4">
        <f>IFERROR(VLOOKUP($A67,Round39[],5,FALSE), 0)</f>
        <v>0</v>
      </c>
      <c r="AQ67" s="4">
        <f>IFERROR(VLOOKUP($A67,Round40[],5,FALSE), 0)</f>
        <v>0</v>
      </c>
      <c r="AR67" s="4">
        <f>IFERROR(VLOOKUP($A67,Round41[],5,FALSE), 0)</f>
        <v>0</v>
      </c>
      <c r="AS67" s="4">
        <f>IFERROR(VLOOKUP($A67,Round42[],5,FALSE), 0)</f>
        <v>0</v>
      </c>
      <c r="AT67" s="4">
        <f>IFERROR(VLOOKUP($A67,Round43[],5,FALSE), 0)</f>
        <v>0</v>
      </c>
      <c r="AU67" s="4">
        <f>IFERROR(VLOOKUP($A67,Round44[],5,FALSE), 0)</f>
        <v>0</v>
      </c>
      <c r="AV67" s="4">
        <f>IFERROR(VLOOKUP($A67,Round45[],5,FALSE), 0)</f>
        <v>0</v>
      </c>
      <c r="AW67" s="4">
        <f>IFERROR(VLOOKUP($A67,Round46[],5,FALSE), 0)</f>
        <v>0</v>
      </c>
      <c r="AX67" s="4">
        <f>IFERROR(VLOOKUP($A67,Round47[],5,FALSE), 0)</f>
        <v>0</v>
      </c>
      <c r="AY67" s="4">
        <f>IFERROR(VLOOKUP($A67,Round48[],5,FALSE), 0)</f>
        <v>0</v>
      </c>
      <c r="AZ67" s="4">
        <f>IFERROR(VLOOKUP($A67,Round49[],5,FALSE), 0)</f>
        <v>0</v>
      </c>
      <c r="BA67" s="4">
        <f>IFERROR(VLOOKUP($A67,Round50[],5,FALSE), 0)</f>
        <v>0</v>
      </c>
      <c r="BB67" s="4">
        <f>IFERROR(VLOOKUP($A67,Round51[],5,FALSE), 0)</f>
        <v>0</v>
      </c>
      <c r="BC67" s="4">
        <f>IFERROR(VLOOKUP($A67,Round52[],5,FALSE), 0)</f>
        <v>0</v>
      </c>
      <c r="BD67" s="4">
        <f>IFERROR(VLOOKUP($A67,Round53[],5,FALSE), 0)</f>
        <v>0</v>
      </c>
      <c r="BE67" s="4">
        <f>IFERROR(VLOOKUP($A67,Round54[],5,FALSE), 0)</f>
        <v>0</v>
      </c>
      <c r="BF67" s="4">
        <f>IFERROR(VLOOKUP($A67,Round55[],5,FALSE), 0)</f>
        <v>0</v>
      </c>
      <c r="BG67" s="4">
        <f>IFERROR(VLOOKUP($A67,Round56[],5,FALSE), 0)</f>
        <v>0</v>
      </c>
      <c r="BH67" s="4">
        <f>IFERROR(VLOOKUP($A67,Round57[],5,FALSE), 0)</f>
        <v>0</v>
      </c>
      <c r="BI67" s="4">
        <f>IFERROR(VLOOKUP($A67,Round58[],5,FALSE), 0)</f>
        <v>0</v>
      </c>
      <c r="BJ67" s="4">
        <f>IFERROR(VLOOKUP($A67,Round59[],5,FALSE), 0)</f>
        <v>0</v>
      </c>
      <c r="BK67" s="4">
        <f>IFERROR(VLOOKUP($A67,Round60[],5,FALSE), 0)</f>
        <v>0</v>
      </c>
    </row>
    <row r="68" spans="1:63" ht="22.5" x14ac:dyDescent="0.25">
      <c r="A68" s="1">
        <v>27502</v>
      </c>
      <c r="B68" s="5" t="s">
        <v>68</v>
      </c>
      <c r="C68" s="7">
        <f xml:space="preserve"> SUM(TotalPoints[[#This Row],[دور 1]:[دور 60]])</f>
        <v>2</v>
      </c>
      <c r="D68" s="4">
        <f>IFERROR(VLOOKUP($A68,Round01[],5,FALSE), 0)</f>
        <v>2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1">
        <f>IFERROR(VLOOKUP($A68,Round07[],5,FALSE), 0)</f>
        <v>0</v>
      </c>
      <c r="K68" s="1">
        <f>IFERROR(VLOOKUP($A68,Round08[],5,FALSE), 0)</f>
        <v>0</v>
      </c>
      <c r="L68" s="1">
        <f>IFERROR(VLOOKUP($A68,Round09[],5,FALSE), 0)</f>
        <v>0</v>
      </c>
      <c r="M68" s="1">
        <f>IFERROR(VLOOKUP($A68,Round10[],5,FALSE), 0)</f>
        <v>0</v>
      </c>
      <c r="N68" s="1">
        <f>IFERROR(VLOOKUP($A68,Round11[],5,FALSE), 0)</f>
        <v>0</v>
      </c>
      <c r="O68" s="1">
        <f>IFERROR(VLOOKUP($A68,Round12[],5,FALSE), 0)</f>
        <v>0</v>
      </c>
      <c r="P68" s="1">
        <f>IFERROR(VLOOKUP($A68,Round13[],5,FALSE), 0)</f>
        <v>0</v>
      </c>
      <c r="Q68" s="1">
        <f>IFERROR(VLOOKUP($A68,Round14[],5,FALSE), 0)</f>
        <v>0</v>
      </c>
      <c r="R68" s="1">
        <f>IFERROR(VLOOKUP($A68,Round15[],5,FALSE), 0)</f>
        <v>0</v>
      </c>
      <c r="S68" s="1">
        <f>IFERROR(VLOOKUP($A68,Round16[],5,FALSE), 0)</f>
        <v>0</v>
      </c>
      <c r="T68" s="1">
        <f>IFERROR(VLOOKUP($A68,Round17[],5,FALSE), 0)</f>
        <v>0</v>
      </c>
      <c r="U68" s="1">
        <f>IFERROR(VLOOKUP($A68,Round18[],5,FALSE), 0)</f>
        <v>0</v>
      </c>
      <c r="V68" s="1">
        <f>IFERROR(VLOOKUP($A68,Round19[],5,FALSE), 0)</f>
        <v>0</v>
      </c>
      <c r="W68" s="1">
        <f>IFERROR(VLOOKUP($A68,Round20[],5,FALSE), 0)</f>
        <v>0</v>
      </c>
      <c r="X68" s="1">
        <f>IFERROR(VLOOKUP($A68,Round21[],5,FALSE), 0)</f>
        <v>0</v>
      </c>
      <c r="Y68" s="1">
        <f>IFERROR(VLOOKUP($A68,Round22[],5,FALSE), 0)</f>
        <v>0</v>
      </c>
      <c r="Z68" s="1">
        <f>IFERROR(VLOOKUP($A68,Round23[],5,FALSE), 0)</f>
        <v>0</v>
      </c>
      <c r="AA68" s="1">
        <f>IFERROR(VLOOKUP($A68,Round24[],5,FALSE), 0)</f>
        <v>0</v>
      </c>
      <c r="AB68" s="1">
        <f>IFERROR(VLOOKUP($A68,Round25[],5,FALSE), 0)</f>
        <v>0</v>
      </c>
      <c r="AC68" s="1">
        <f>IFERROR(VLOOKUP($A68,Round26[],5,FALSE), 0)</f>
        <v>0</v>
      </c>
      <c r="AD68" s="1">
        <f>IFERROR(VLOOKUP($A68,Round27[],5,FALSE), 0)</f>
        <v>0</v>
      </c>
      <c r="AE68" s="1">
        <f>IFERROR(VLOOKUP($A68,Round28[],5,FALSE), 0)</f>
        <v>0</v>
      </c>
      <c r="AF68" s="1">
        <f>IFERROR(VLOOKUP($A68,Round29[],5,FALSE), 0)</f>
        <v>0</v>
      </c>
      <c r="AG68" s="1">
        <f>IFERROR(VLOOKUP($A68,Round30[],5,FALSE), 0)</f>
        <v>0</v>
      </c>
      <c r="AH68" s="1">
        <f>IFERROR(VLOOKUP($A68,Round31[],5,FALSE), 0)</f>
        <v>0</v>
      </c>
      <c r="AI68" s="1">
        <f>IFERROR(VLOOKUP($A68,Round32[],5,FALSE), 0)</f>
        <v>0</v>
      </c>
      <c r="AJ68" s="1">
        <f>IFERROR(VLOOKUP($A68,Round33[],5,FALSE), 0)</f>
        <v>0</v>
      </c>
      <c r="AK68" s="1">
        <f>IFERROR(VLOOKUP($A68,Round34[],5,FALSE), 0)</f>
        <v>0</v>
      </c>
      <c r="AL68" s="1">
        <f>IFERROR(VLOOKUP($A68,Round35[],5,FALSE), 0)</f>
        <v>0</v>
      </c>
      <c r="AM68" s="1">
        <f>IFERROR(VLOOKUP($A68,Round36[],5,FALSE), 0)</f>
        <v>0</v>
      </c>
      <c r="AN68" s="1">
        <f>IFERROR(VLOOKUP($A68,Round37[],5,FALSE), 0)</f>
        <v>0</v>
      </c>
      <c r="AO68" s="1">
        <f>IFERROR(VLOOKUP($A68,Round38[],5,FALSE), 0)</f>
        <v>0</v>
      </c>
      <c r="AP68" s="1">
        <f>IFERROR(VLOOKUP($A68,Round39[],5,FALSE), 0)</f>
        <v>0</v>
      </c>
      <c r="AQ68" s="1">
        <f>IFERROR(VLOOKUP($A68,Round40[],5,FALSE), 0)</f>
        <v>0</v>
      </c>
      <c r="AR68" s="1">
        <f>IFERROR(VLOOKUP($A68,Round41[],5,FALSE), 0)</f>
        <v>0</v>
      </c>
      <c r="AS68" s="1">
        <f>IFERROR(VLOOKUP($A68,Round42[],5,FALSE), 0)</f>
        <v>0</v>
      </c>
      <c r="AT68" s="1">
        <f>IFERROR(VLOOKUP($A68,Round43[],5,FALSE), 0)</f>
        <v>0</v>
      </c>
      <c r="AU68" s="1">
        <f>IFERROR(VLOOKUP($A68,Round44[],5,FALSE), 0)</f>
        <v>0</v>
      </c>
      <c r="AV68" s="1">
        <f>IFERROR(VLOOKUP($A68,Round45[],5,FALSE), 0)</f>
        <v>0</v>
      </c>
      <c r="AW68" s="1">
        <f>IFERROR(VLOOKUP($A68,Round46[],5,FALSE), 0)</f>
        <v>0</v>
      </c>
      <c r="AX68" s="1">
        <f>IFERROR(VLOOKUP($A68,Round47[],5,FALSE), 0)</f>
        <v>0</v>
      </c>
      <c r="AY68" s="1">
        <f>IFERROR(VLOOKUP($A68,Round48[],5,FALSE), 0)</f>
        <v>0</v>
      </c>
      <c r="AZ68" s="1">
        <f>IFERROR(VLOOKUP($A68,Round49[],5,FALSE), 0)</f>
        <v>0</v>
      </c>
      <c r="BA68" s="1">
        <f>IFERROR(VLOOKUP($A68,Round50[],5,FALSE), 0)</f>
        <v>0</v>
      </c>
      <c r="BB68" s="1">
        <f>IFERROR(VLOOKUP($A68,Round51[],5,FALSE), 0)</f>
        <v>0</v>
      </c>
      <c r="BC68" s="1">
        <f>IFERROR(VLOOKUP($A68,Round52[],5,FALSE), 0)</f>
        <v>0</v>
      </c>
      <c r="BD68" s="1">
        <f>IFERROR(VLOOKUP($A68,Round53[],5,FALSE), 0)</f>
        <v>0</v>
      </c>
      <c r="BE68" s="1">
        <f>IFERROR(VLOOKUP($A68,Round54[],5,FALSE), 0)</f>
        <v>0</v>
      </c>
      <c r="BF68" s="1">
        <f>IFERROR(VLOOKUP($A68,Round55[],5,FALSE), 0)</f>
        <v>0</v>
      </c>
      <c r="BG68" s="1">
        <f>IFERROR(VLOOKUP($A68,Round56[],5,FALSE), 0)</f>
        <v>0</v>
      </c>
      <c r="BH68" s="1">
        <f>IFERROR(VLOOKUP($A68,Round57[],5,FALSE), 0)</f>
        <v>0</v>
      </c>
      <c r="BI68" s="1">
        <f>IFERROR(VLOOKUP($A68,Round58[],5,FALSE), 0)</f>
        <v>0</v>
      </c>
      <c r="BJ68" s="1">
        <f>IFERROR(VLOOKUP($A68,Round59[],5,FALSE), 0)</f>
        <v>0</v>
      </c>
      <c r="BK68" s="1">
        <f>IFERROR(VLOOKUP($A68,Round60[],5,FALSE), 0)</f>
        <v>0</v>
      </c>
    </row>
    <row r="69" spans="1:63" ht="22.5" x14ac:dyDescent="0.25">
      <c r="A69" s="1">
        <v>26950</v>
      </c>
      <c r="B69" s="5" t="s">
        <v>108</v>
      </c>
      <c r="C69" s="7">
        <f xml:space="preserve"> SUM(TotalPoints[[#This Row],[دور 1]:[دور 60]])</f>
        <v>2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 x14ac:dyDescent="0.25">
      <c r="A70" s="1">
        <v>25250</v>
      </c>
      <c r="B70" s="5" t="s">
        <v>139</v>
      </c>
      <c r="C70" s="7">
        <f xml:space="preserve"> SUM(TotalPoints[[#This Row],[دور 1]:[دور 60]])</f>
        <v>2</v>
      </c>
      <c r="D70" s="4">
        <f>IFERROR(VLOOKUP($A70,Round01[],5,FALSE), 0)</f>
        <v>2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1">
        <f>IFERROR(VLOOKUP($A70,Round07[],5,FALSE), 0)</f>
        <v>0</v>
      </c>
      <c r="K70" s="1">
        <f>IFERROR(VLOOKUP($A70,Round08[],5,FALSE), 0)</f>
        <v>0</v>
      </c>
      <c r="L70" s="1">
        <f>IFERROR(VLOOKUP($A70,Round09[],5,FALSE), 0)</f>
        <v>0</v>
      </c>
      <c r="M70" s="1">
        <f>IFERROR(VLOOKUP($A70,Round10[],5,FALSE), 0)</f>
        <v>0</v>
      </c>
      <c r="N70" s="1">
        <f>IFERROR(VLOOKUP($A70,Round11[],5,FALSE), 0)</f>
        <v>0</v>
      </c>
      <c r="O70" s="1">
        <f>IFERROR(VLOOKUP($A70,Round12[],5,FALSE), 0)</f>
        <v>0</v>
      </c>
      <c r="P70" s="1">
        <f>IFERROR(VLOOKUP($A70,Round13[],5,FALSE), 0)</f>
        <v>0</v>
      </c>
      <c r="Q70" s="1">
        <f>IFERROR(VLOOKUP($A70,Round14[],5,FALSE), 0)</f>
        <v>0</v>
      </c>
      <c r="R70" s="1">
        <f>IFERROR(VLOOKUP($A70,Round15[],5,FALSE), 0)</f>
        <v>0</v>
      </c>
      <c r="S70" s="1">
        <f>IFERROR(VLOOKUP($A70,Round16[],5,FALSE), 0)</f>
        <v>0</v>
      </c>
      <c r="T70" s="1">
        <f>IFERROR(VLOOKUP($A70,Round17[],5,FALSE), 0)</f>
        <v>0</v>
      </c>
      <c r="U70" s="1">
        <f>IFERROR(VLOOKUP($A70,Round18[],5,FALSE), 0)</f>
        <v>0</v>
      </c>
      <c r="V70" s="1">
        <f>IFERROR(VLOOKUP($A70,Round19[],5,FALSE), 0)</f>
        <v>0</v>
      </c>
      <c r="W70" s="1">
        <f>IFERROR(VLOOKUP($A70,Round20[],5,FALSE), 0)</f>
        <v>0</v>
      </c>
      <c r="X70" s="1">
        <f>IFERROR(VLOOKUP($A70,Round21[],5,FALSE), 0)</f>
        <v>0</v>
      </c>
      <c r="Y70" s="1">
        <f>IFERROR(VLOOKUP($A70,Round22[],5,FALSE), 0)</f>
        <v>0</v>
      </c>
      <c r="Z70" s="1">
        <f>IFERROR(VLOOKUP($A70,Round23[],5,FALSE), 0)</f>
        <v>0</v>
      </c>
      <c r="AA70" s="1">
        <f>IFERROR(VLOOKUP($A70,Round24[],5,FALSE), 0)</f>
        <v>0</v>
      </c>
      <c r="AB70" s="1">
        <f>IFERROR(VLOOKUP($A70,Round25[],5,FALSE), 0)</f>
        <v>0</v>
      </c>
      <c r="AC70" s="1">
        <f>IFERROR(VLOOKUP($A70,Round26[],5,FALSE), 0)</f>
        <v>0</v>
      </c>
      <c r="AD70" s="1">
        <f>IFERROR(VLOOKUP($A70,Round27[],5,FALSE), 0)</f>
        <v>0</v>
      </c>
      <c r="AE70" s="1">
        <f>IFERROR(VLOOKUP($A70,Round28[],5,FALSE), 0)</f>
        <v>0</v>
      </c>
      <c r="AF70" s="1">
        <f>IFERROR(VLOOKUP($A70,Round29[],5,FALSE), 0)</f>
        <v>0</v>
      </c>
      <c r="AG70" s="1">
        <f>IFERROR(VLOOKUP($A70,Round30[],5,FALSE), 0)</f>
        <v>0</v>
      </c>
      <c r="AH70" s="1">
        <f>IFERROR(VLOOKUP($A70,Round31[],5,FALSE), 0)</f>
        <v>0</v>
      </c>
      <c r="AI70" s="1">
        <f>IFERROR(VLOOKUP($A70,Round32[],5,FALSE), 0)</f>
        <v>0</v>
      </c>
      <c r="AJ70" s="1">
        <f>IFERROR(VLOOKUP($A70,Round33[],5,FALSE), 0)</f>
        <v>0</v>
      </c>
      <c r="AK70" s="1">
        <f>IFERROR(VLOOKUP($A70,Round34[],5,FALSE), 0)</f>
        <v>0</v>
      </c>
      <c r="AL70" s="1">
        <f>IFERROR(VLOOKUP($A70,Round35[],5,FALSE), 0)</f>
        <v>0</v>
      </c>
      <c r="AM70" s="1">
        <f>IFERROR(VLOOKUP($A70,Round36[],5,FALSE), 0)</f>
        <v>0</v>
      </c>
      <c r="AN70" s="1">
        <f>IFERROR(VLOOKUP($A70,Round37[],5,FALSE), 0)</f>
        <v>0</v>
      </c>
      <c r="AO70" s="1">
        <f>IFERROR(VLOOKUP($A70,Round38[],5,FALSE), 0)</f>
        <v>0</v>
      </c>
      <c r="AP70" s="1">
        <f>IFERROR(VLOOKUP($A70,Round39[],5,FALSE), 0)</f>
        <v>0</v>
      </c>
      <c r="AQ70" s="1">
        <f>IFERROR(VLOOKUP($A70,Round40[],5,FALSE), 0)</f>
        <v>0</v>
      </c>
      <c r="AR70" s="1">
        <f>IFERROR(VLOOKUP($A70,Round41[],5,FALSE), 0)</f>
        <v>0</v>
      </c>
      <c r="AS70" s="1">
        <f>IFERROR(VLOOKUP($A70,Round42[],5,FALSE), 0)</f>
        <v>0</v>
      </c>
      <c r="AT70" s="1">
        <f>IFERROR(VLOOKUP($A70,Round43[],5,FALSE), 0)</f>
        <v>0</v>
      </c>
      <c r="AU70" s="1">
        <f>IFERROR(VLOOKUP($A70,Round44[],5,FALSE), 0)</f>
        <v>0</v>
      </c>
      <c r="AV70" s="1">
        <f>IFERROR(VLOOKUP($A70,Round45[],5,FALSE), 0)</f>
        <v>0</v>
      </c>
      <c r="AW70" s="1">
        <f>IFERROR(VLOOKUP($A70,Round46[],5,FALSE), 0)</f>
        <v>0</v>
      </c>
      <c r="AX70" s="1">
        <f>IFERROR(VLOOKUP($A70,Round47[],5,FALSE), 0)</f>
        <v>0</v>
      </c>
      <c r="AY70" s="1">
        <f>IFERROR(VLOOKUP($A70,Round48[],5,FALSE), 0)</f>
        <v>0</v>
      </c>
      <c r="AZ70" s="1">
        <f>IFERROR(VLOOKUP($A70,Round49[],5,FALSE), 0)</f>
        <v>0</v>
      </c>
      <c r="BA70" s="1">
        <f>IFERROR(VLOOKUP($A70,Round50[],5,FALSE), 0)</f>
        <v>0</v>
      </c>
      <c r="BB70" s="1">
        <f>IFERROR(VLOOKUP($A70,Round51[],5,FALSE), 0)</f>
        <v>0</v>
      </c>
      <c r="BC70" s="1">
        <f>IFERROR(VLOOKUP($A70,Round52[],5,FALSE), 0)</f>
        <v>0</v>
      </c>
      <c r="BD70" s="1">
        <f>IFERROR(VLOOKUP($A70,Round53[],5,FALSE), 0)</f>
        <v>0</v>
      </c>
      <c r="BE70" s="1">
        <f>IFERROR(VLOOKUP($A70,Round54[],5,FALSE), 0)</f>
        <v>0</v>
      </c>
      <c r="BF70" s="1">
        <f>IFERROR(VLOOKUP($A70,Round55[],5,FALSE), 0)</f>
        <v>0</v>
      </c>
      <c r="BG70" s="1">
        <f>IFERROR(VLOOKUP($A70,Round56[],5,FALSE), 0)</f>
        <v>0</v>
      </c>
      <c r="BH70" s="1">
        <f>IFERROR(VLOOKUP($A70,Round57[],5,FALSE), 0)</f>
        <v>0</v>
      </c>
      <c r="BI70" s="1">
        <f>IFERROR(VLOOKUP($A70,Round58[],5,FALSE), 0)</f>
        <v>0</v>
      </c>
      <c r="BJ70" s="1">
        <f>IFERROR(VLOOKUP($A70,Round59[],5,FALSE), 0)</f>
        <v>0</v>
      </c>
      <c r="BK70" s="1">
        <f>IFERROR(VLOOKUP($A70,Round60[],5,FALSE), 0)</f>
        <v>0</v>
      </c>
    </row>
    <row r="71" spans="1:63" ht="22.5" x14ac:dyDescent="0.25">
      <c r="A71" s="1">
        <v>24772</v>
      </c>
      <c r="B71" s="5" t="s">
        <v>106</v>
      </c>
      <c r="C71" s="7">
        <f xml:space="preserve"> SUM(TotalPoints[[#This Row],[دور 1]:[دور 60]])</f>
        <v>2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0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 ht="22.5" x14ac:dyDescent="0.25">
      <c r="A72" s="1">
        <v>20898</v>
      </c>
      <c r="B72" s="5" t="s">
        <v>115</v>
      </c>
      <c r="C72" s="7">
        <f xml:space="preserve"> SUM(TotalPoints[[#This Row],[دور 1]:[دور 60]])</f>
        <v>2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 ht="22.5" x14ac:dyDescent="0.25">
      <c r="A73" s="1">
        <v>19437</v>
      </c>
      <c r="B73" s="5" t="s">
        <v>132</v>
      </c>
      <c r="C73" s="7">
        <f xml:space="preserve"> SUM(TotalPoints[[#This Row],[دور 1]:[دور 60]])</f>
        <v>2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 x14ac:dyDescent="0.25">
      <c r="A74" s="1">
        <v>19364</v>
      </c>
      <c r="B74" s="5" t="s">
        <v>122</v>
      </c>
      <c r="C74" s="7">
        <f xml:space="preserve"> SUM(TotalPoints[[#This Row],[دور 1]:[دور 60]])</f>
        <v>2</v>
      </c>
      <c r="D74" s="4">
        <f>IFERROR(VLOOKUP($A74,Round01[],5,FALSE), 0)</f>
        <v>2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 x14ac:dyDescent="0.25">
      <c r="A75" s="1">
        <v>18630</v>
      </c>
      <c r="B75" s="5" t="s">
        <v>113</v>
      </c>
      <c r="C75" s="7">
        <f xml:space="preserve"> SUM(TotalPoints[[#This Row],[دور 1]:[دور 60]])</f>
        <v>2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 x14ac:dyDescent="0.25">
      <c r="A76" s="1">
        <v>18300</v>
      </c>
      <c r="B76" s="5" t="s">
        <v>152</v>
      </c>
      <c r="C76" s="7">
        <f xml:space="preserve"> SUM(TotalPoints[[#This Row],[دور 1]:[دور 60]])</f>
        <v>2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 x14ac:dyDescent="0.25">
      <c r="A77" s="1">
        <v>18115</v>
      </c>
      <c r="B77" s="5" t="s">
        <v>110</v>
      </c>
      <c r="C77" s="7">
        <f xml:space="preserve"> SUM(TotalPoints[[#This Row],[دور 1]:[دور 60]])</f>
        <v>2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 x14ac:dyDescent="0.25">
      <c r="A78" s="1">
        <v>15023</v>
      </c>
      <c r="B78" s="5" t="s">
        <v>90</v>
      </c>
      <c r="C78" s="7">
        <f xml:space="preserve"> SUM(TotalPoints[[#This Row],[دور 1]:[دور 60]])</f>
        <v>2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0</v>
      </c>
      <c r="H78" s="4">
        <f>IFERROR(VLOOKUP($A78,Round05[],5,FALSE), 0)</f>
        <v>0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 x14ac:dyDescent="0.25">
      <c r="A79" s="1">
        <v>14987</v>
      </c>
      <c r="B79" s="5" t="s">
        <v>134</v>
      </c>
      <c r="C79" s="7">
        <f xml:space="preserve"> SUM(TotalPoints[[#This Row],[دور 1]:[دور 60]])</f>
        <v>2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 x14ac:dyDescent="0.25">
      <c r="A80" s="1">
        <v>13093</v>
      </c>
      <c r="B80" s="5" t="s">
        <v>103</v>
      </c>
      <c r="C80" s="7">
        <f xml:space="preserve"> SUM(TotalPoints[[#This Row],[دور 1]:[دور 60]])</f>
        <v>2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 x14ac:dyDescent="0.25">
      <c r="A81" s="1">
        <v>12852</v>
      </c>
      <c r="B81" s="5" t="s">
        <v>100</v>
      </c>
      <c r="C81" s="7">
        <f xml:space="preserve"> SUM(TotalPoints[[#This Row],[دور 1]:[دور 60]])</f>
        <v>2</v>
      </c>
      <c r="D81" s="4">
        <f>IFERROR(VLOOKUP($A81,Round01[],5,FALSE), 0)</f>
        <v>2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 x14ac:dyDescent="0.25">
      <c r="A82" s="1">
        <v>12420</v>
      </c>
      <c r="B82" s="5" t="s">
        <v>73</v>
      </c>
      <c r="C82" s="7">
        <f xml:space="preserve"> SUM(TotalPoints[[#This Row],[دور 1]:[دور 60]])</f>
        <v>2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 x14ac:dyDescent="0.25">
      <c r="A83" s="1">
        <v>11685</v>
      </c>
      <c r="B83" s="5" t="s">
        <v>105</v>
      </c>
      <c r="C83" s="7">
        <f xml:space="preserve"> SUM(TotalPoints[[#This Row],[دور 1]:[دور 60]])</f>
        <v>2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 x14ac:dyDescent="0.25">
      <c r="A84" s="1">
        <v>9310</v>
      </c>
      <c r="B84" s="5" t="s">
        <v>92</v>
      </c>
      <c r="C84" s="7">
        <f xml:space="preserve"> SUM(TotalPoints[[#This Row],[دور 1]:[دور 60]])</f>
        <v>2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 ht="22.5" x14ac:dyDescent="0.25">
      <c r="A85" s="1">
        <v>8689</v>
      </c>
      <c r="B85" s="5" t="s">
        <v>136</v>
      </c>
      <c r="C85" s="7">
        <f xml:space="preserve"> SUM(TotalPoints[[#This Row],[دور 1]:[دور 60]])</f>
        <v>2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 x14ac:dyDescent="0.25">
      <c r="A86" s="1">
        <v>7448</v>
      </c>
      <c r="B86" s="5" t="s">
        <v>79</v>
      </c>
      <c r="C86" s="7">
        <f xml:space="preserve"> SUM(TotalPoints[[#This Row],[دور 1]:[دور 60]])</f>
        <v>2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 x14ac:dyDescent="0.25">
      <c r="A87" s="1">
        <v>5603</v>
      </c>
      <c r="B87" s="5" t="s">
        <v>143</v>
      </c>
      <c r="C87" s="7">
        <f xml:space="preserve"> SUM(TotalPoints[[#This Row],[دور 1]:[دور 60]])</f>
        <v>2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 x14ac:dyDescent="0.25">
      <c r="A88" s="1">
        <v>29554</v>
      </c>
      <c r="B88" s="5" t="s">
        <v>127</v>
      </c>
      <c r="C88" s="7">
        <f xml:space="preserve"> SUM(TotalPoints[[#This Row],[دور 1]:[دور 60]])</f>
        <v>1</v>
      </c>
      <c r="D88" s="4">
        <f>IFERROR(VLOOKUP($A88,Round01[],5,FALSE), 0)</f>
        <v>1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 x14ac:dyDescent="0.25">
      <c r="A89" s="1">
        <v>27092</v>
      </c>
      <c r="B89" s="5" t="s">
        <v>74</v>
      </c>
      <c r="C89" s="7">
        <f xml:space="preserve"> SUM(TotalPoints[[#This Row],[دور 1]:[دور 60]])</f>
        <v>1</v>
      </c>
      <c r="D89" s="4">
        <f>IFERROR(VLOOKUP($A89,Round01[],5,FALSE), 0)</f>
        <v>1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 x14ac:dyDescent="0.25">
      <c r="A90" s="1">
        <v>19186</v>
      </c>
      <c r="B90" s="5" t="s">
        <v>117</v>
      </c>
      <c r="C90" s="7">
        <f xml:space="preserve"> SUM(TotalPoints[[#This Row],[دور 1]:[دور 60]])</f>
        <v>1</v>
      </c>
      <c r="D90" s="4">
        <f>IFERROR(VLOOKUP($A90,Round01[],5,FALSE), 0)</f>
        <v>1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1">
        <f>IFERROR(VLOOKUP($A90,Round07[],5,FALSE), 0)</f>
        <v>0</v>
      </c>
      <c r="K90" s="1">
        <f>IFERROR(VLOOKUP($A90,Round08[],5,FALSE), 0)</f>
        <v>0</v>
      </c>
      <c r="L90" s="1">
        <f>IFERROR(VLOOKUP($A90,Round09[],5,FALSE), 0)</f>
        <v>0</v>
      </c>
      <c r="M90" s="1">
        <f>IFERROR(VLOOKUP($A90,Round10[],5,FALSE), 0)</f>
        <v>0</v>
      </c>
      <c r="N90" s="1">
        <f>IFERROR(VLOOKUP($A90,Round11[],5,FALSE), 0)</f>
        <v>0</v>
      </c>
      <c r="O90" s="1">
        <f>IFERROR(VLOOKUP($A90,Round12[],5,FALSE), 0)</f>
        <v>0</v>
      </c>
      <c r="P90" s="1">
        <f>IFERROR(VLOOKUP($A90,Round13[],5,FALSE), 0)</f>
        <v>0</v>
      </c>
      <c r="Q90" s="1">
        <f>IFERROR(VLOOKUP($A90,Round14[],5,FALSE), 0)</f>
        <v>0</v>
      </c>
      <c r="R90" s="1">
        <f>IFERROR(VLOOKUP($A90,Round15[],5,FALSE), 0)</f>
        <v>0</v>
      </c>
      <c r="S90" s="1">
        <f>IFERROR(VLOOKUP($A90,Round16[],5,FALSE), 0)</f>
        <v>0</v>
      </c>
      <c r="T90" s="1">
        <f>IFERROR(VLOOKUP($A90,Round17[],5,FALSE), 0)</f>
        <v>0</v>
      </c>
      <c r="U90" s="1">
        <f>IFERROR(VLOOKUP($A90,Round18[],5,FALSE), 0)</f>
        <v>0</v>
      </c>
      <c r="V90" s="1">
        <f>IFERROR(VLOOKUP($A90,Round19[],5,FALSE), 0)</f>
        <v>0</v>
      </c>
      <c r="W90" s="1">
        <f>IFERROR(VLOOKUP($A90,Round20[],5,FALSE), 0)</f>
        <v>0</v>
      </c>
      <c r="X90" s="1">
        <f>IFERROR(VLOOKUP($A90,Round21[],5,FALSE), 0)</f>
        <v>0</v>
      </c>
      <c r="Y90" s="1">
        <f>IFERROR(VLOOKUP($A90,Round22[],5,FALSE), 0)</f>
        <v>0</v>
      </c>
      <c r="Z90" s="1">
        <f>IFERROR(VLOOKUP($A90,Round23[],5,FALSE), 0)</f>
        <v>0</v>
      </c>
      <c r="AA90" s="1">
        <f>IFERROR(VLOOKUP($A90,Round24[],5,FALSE), 0)</f>
        <v>0</v>
      </c>
      <c r="AB90" s="1">
        <f>IFERROR(VLOOKUP($A90,Round25[],5,FALSE), 0)</f>
        <v>0</v>
      </c>
      <c r="AC90" s="1">
        <f>IFERROR(VLOOKUP($A90,Round26[],5,FALSE), 0)</f>
        <v>0</v>
      </c>
      <c r="AD90" s="1">
        <f>IFERROR(VLOOKUP($A90,Round27[],5,FALSE), 0)</f>
        <v>0</v>
      </c>
      <c r="AE90" s="1">
        <f>IFERROR(VLOOKUP($A90,Round28[],5,FALSE), 0)</f>
        <v>0</v>
      </c>
      <c r="AF90" s="1">
        <f>IFERROR(VLOOKUP($A90,Round29[],5,FALSE), 0)</f>
        <v>0</v>
      </c>
      <c r="AG90" s="1">
        <f>IFERROR(VLOOKUP($A90,Round30[],5,FALSE), 0)</f>
        <v>0</v>
      </c>
      <c r="AH90" s="1">
        <f>IFERROR(VLOOKUP($A90,Round31[],5,FALSE), 0)</f>
        <v>0</v>
      </c>
      <c r="AI90" s="1">
        <f>IFERROR(VLOOKUP($A90,Round32[],5,FALSE), 0)</f>
        <v>0</v>
      </c>
      <c r="AJ90" s="1">
        <f>IFERROR(VLOOKUP($A90,Round33[],5,FALSE), 0)</f>
        <v>0</v>
      </c>
      <c r="AK90" s="1">
        <f>IFERROR(VLOOKUP($A90,Round34[],5,FALSE), 0)</f>
        <v>0</v>
      </c>
      <c r="AL90" s="1">
        <f>IFERROR(VLOOKUP($A90,Round35[],5,FALSE), 0)</f>
        <v>0</v>
      </c>
      <c r="AM90" s="1">
        <f>IFERROR(VLOOKUP($A90,Round36[],5,FALSE), 0)</f>
        <v>0</v>
      </c>
      <c r="AN90" s="1">
        <f>IFERROR(VLOOKUP($A90,Round37[],5,FALSE), 0)</f>
        <v>0</v>
      </c>
      <c r="AO90" s="1">
        <f>IFERROR(VLOOKUP($A90,Round38[],5,FALSE), 0)</f>
        <v>0</v>
      </c>
      <c r="AP90" s="1">
        <f>IFERROR(VLOOKUP($A90,Round39[],5,FALSE), 0)</f>
        <v>0</v>
      </c>
      <c r="AQ90" s="1">
        <f>IFERROR(VLOOKUP($A90,Round40[],5,FALSE), 0)</f>
        <v>0</v>
      </c>
      <c r="AR90" s="1">
        <f>IFERROR(VLOOKUP($A90,Round41[],5,FALSE), 0)</f>
        <v>0</v>
      </c>
      <c r="AS90" s="1">
        <f>IFERROR(VLOOKUP($A90,Round42[],5,FALSE), 0)</f>
        <v>0</v>
      </c>
      <c r="AT90" s="1">
        <f>IFERROR(VLOOKUP($A90,Round43[],5,FALSE), 0)</f>
        <v>0</v>
      </c>
      <c r="AU90" s="1">
        <f>IFERROR(VLOOKUP($A90,Round44[],5,FALSE), 0)</f>
        <v>0</v>
      </c>
      <c r="AV90" s="1">
        <f>IFERROR(VLOOKUP($A90,Round45[],5,FALSE), 0)</f>
        <v>0</v>
      </c>
      <c r="AW90" s="1">
        <f>IFERROR(VLOOKUP($A90,Round46[],5,FALSE), 0)</f>
        <v>0</v>
      </c>
      <c r="AX90" s="1">
        <f>IFERROR(VLOOKUP($A90,Round47[],5,FALSE), 0)</f>
        <v>0</v>
      </c>
      <c r="AY90" s="1">
        <f>IFERROR(VLOOKUP($A90,Round48[],5,FALSE), 0)</f>
        <v>0</v>
      </c>
      <c r="AZ90" s="1">
        <f>IFERROR(VLOOKUP($A90,Round49[],5,FALSE), 0)</f>
        <v>0</v>
      </c>
      <c r="BA90" s="1">
        <f>IFERROR(VLOOKUP($A90,Round50[],5,FALSE), 0)</f>
        <v>0</v>
      </c>
      <c r="BB90" s="1">
        <f>IFERROR(VLOOKUP($A90,Round51[],5,FALSE), 0)</f>
        <v>0</v>
      </c>
      <c r="BC90" s="1">
        <f>IFERROR(VLOOKUP($A90,Round52[],5,FALSE), 0)</f>
        <v>0</v>
      </c>
      <c r="BD90" s="1">
        <f>IFERROR(VLOOKUP($A90,Round53[],5,FALSE), 0)</f>
        <v>0</v>
      </c>
      <c r="BE90" s="1">
        <f>IFERROR(VLOOKUP($A90,Round54[],5,FALSE), 0)</f>
        <v>0</v>
      </c>
      <c r="BF90" s="1">
        <f>IFERROR(VLOOKUP($A90,Round55[],5,FALSE), 0)</f>
        <v>0</v>
      </c>
      <c r="BG90" s="1">
        <f>IFERROR(VLOOKUP($A90,Round56[],5,FALSE), 0)</f>
        <v>0</v>
      </c>
      <c r="BH90" s="1">
        <f>IFERROR(VLOOKUP($A90,Round57[],5,FALSE), 0)</f>
        <v>0</v>
      </c>
      <c r="BI90" s="1">
        <f>IFERROR(VLOOKUP($A90,Round58[],5,FALSE), 0)</f>
        <v>0</v>
      </c>
      <c r="BJ90" s="1">
        <f>IFERROR(VLOOKUP($A90,Round59[],5,FALSE), 0)</f>
        <v>0</v>
      </c>
      <c r="BK90" s="1">
        <f>IFERROR(VLOOKUP($A90,Round60[],5,FALSE), 0)</f>
        <v>0</v>
      </c>
    </row>
    <row r="91" spans="1:63" ht="22.5" x14ac:dyDescent="0.25">
      <c r="A91" s="1">
        <v>18508</v>
      </c>
      <c r="B91" s="5" t="s">
        <v>82</v>
      </c>
      <c r="C91" s="7">
        <f xml:space="preserve"> SUM(TotalPoints[[#This Row],[دور 1]:[دور 60]])</f>
        <v>1</v>
      </c>
      <c r="D91" s="4">
        <f>IFERROR(VLOOKUP($A91,Round01[],5,FALSE), 0)</f>
        <v>1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 x14ac:dyDescent="0.25">
      <c r="A92" s="1">
        <v>12882</v>
      </c>
      <c r="B92" s="5" t="s">
        <v>114</v>
      </c>
      <c r="C92" s="7">
        <f xml:space="preserve"> SUM(TotalPoints[[#This Row],[دور 1]:[دور 60]])</f>
        <v>1</v>
      </c>
      <c r="D92" s="4">
        <f>IFERROR(VLOOKUP($A92,Round01[],5,FALSE), 0)</f>
        <v>1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 x14ac:dyDescent="0.25">
      <c r="A93" s="1">
        <v>11605</v>
      </c>
      <c r="B93" s="5" t="s">
        <v>95</v>
      </c>
      <c r="C93" s="7">
        <f xml:space="preserve"> SUM(TotalPoints[[#This Row],[دور 1]:[دور 60]])</f>
        <v>1</v>
      </c>
      <c r="D93" s="4">
        <f>IFERROR(VLOOKUP($A93,Round01[],5,FALSE), 0)</f>
        <v>1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 x14ac:dyDescent="0.25">
      <c r="A94" s="1">
        <v>2</v>
      </c>
      <c r="B94" s="2" t="s">
        <v>6</v>
      </c>
      <c r="C94" s="6">
        <f xml:space="preserve"> SUM(TotalPoints[[#This Row],[دور 1]:[دور 60]])</f>
        <v>1</v>
      </c>
      <c r="D94" s="1">
        <f>IFERROR(VLOOKUP($A94,Round01[],5,FALSE), 0)</f>
        <v>1</v>
      </c>
      <c r="E94" s="1">
        <f>IFERROR(VLOOKUP($A94,Round02[],5,FALSE), 0)</f>
        <v>0</v>
      </c>
      <c r="F94" s="1">
        <f>IFERROR(VLOOKUP($A94,Round03[],5,FALSE), 0)</f>
        <v>0</v>
      </c>
      <c r="G94" s="1">
        <f>IFERROR(VLOOKUP($A94,Round04[],5,FALSE), 0)</f>
        <v>0</v>
      </c>
      <c r="H94" s="1">
        <f>IFERROR(VLOOKUP($A94,Round05[],5,FALSE), 0)</f>
        <v>0</v>
      </c>
      <c r="I94" s="4">
        <f>IFERROR(VLOOKUP($A94,Round06[],5,FALSE), 0)</f>
        <v>0</v>
      </c>
      <c r="J94" s="1">
        <f>IFERROR(VLOOKUP($A94,Round07[],5,FALSE), 0)</f>
        <v>0</v>
      </c>
      <c r="K94" s="1">
        <f>IFERROR(VLOOKUP($A94,Round08[],5,FALSE), 0)</f>
        <v>0</v>
      </c>
      <c r="L94" s="1">
        <f>IFERROR(VLOOKUP($A94,Round09[],5,FALSE), 0)</f>
        <v>0</v>
      </c>
      <c r="M94" s="1">
        <f>IFERROR(VLOOKUP($A94,Round10[],5,FALSE), 0)</f>
        <v>0</v>
      </c>
      <c r="N94" s="1">
        <f>IFERROR(VLOOKUP($A94,Round11[],5,FALSE), 0)</f>
        <v>0</v>
      </c>
      <c r="O94" s="1">
        <f>IFERROR(VLOOKUP($A94,Round12[],5,FALSE), 0)</f>
        <v>0</v>
      </c>
      <c r="P94" s="1">
        <f>IFERROR(VLOOKUP($A94,Round13[],5,FALSE), 0)</f>
        <v>0</v>
      </c>
      <c r="Q94" s="1">
        <f>IFERROR(VLOOKUP($A94,Round14[],5,FALSE), 0)</f>
        <v>0</v>
      </c>
      <c r="R94" s="1">
        <f>IFERROR(VLOOKUP($A94,Round15[],5,FALSE), 0)</f>
        <v>0</v>
      </c>
      <c r="S94" s="1">
        <f>IFERROR(VLOOKUP($A94,Round16[],5,FALSE), 0)</f>
        <v>0</v>
      </c>
      <c r="T94" s="1">
        <f>IFERROR(VLOOKUP($A94,Round17[],5,FALSE), 0)</f>
        <v>0</v>
      </c>
      <c r="U94" s="1">
        <f>IFERROR(VLOOKUP($A94,Round18[],5,FALSE), 0)</f>
        <v>0</v>
      </c>
      <c r="V94" s="1">
        <f>IFERROR(VLOOKUP($A94,Round19[],5,FALSE), 0)</f>
        <v>0</v>
      </c>
      <c r="W94" s="1">
        <f>IFERROR(VLOOKUP($A94,Round20[],5,FALSE), 0)</f>
        <v>0</v>
      </c>
      <c r="X94" s="1">
        <f>IFERROR(VLOOKUP($A94,Round21[],5,FALSE), 0)</f>
        <v>0</v>
      </c>
      <c r="Y94" s="1">
        <f>IFERROR(VLOOKUP($A94,Round22[],5,FALSE), 0)</f>
        <v>0</v>
      </c>
      <c r="Z94" s="1">
        <f>IFERROR(VLOOKUP($A94,Round23[],5,FALSE), 0)</f>
        <v>0</v>
      </c>
      <c r="AA94" s="1">
        <f>IFERROR(VLOOKUP($A94,Round24[],5,FALSE), 0)</f>
        <v>0</v>
      </c>
      <c r="AB94" s="1">
        <f>IFERROR(VLOOKUP($A94,Round25[],5,FALSE), 0)</f>
        <v>0</v>
      </c>
      <c r="AC94" s="1">
        <f>IFERROR(VLOOKUP($A94,Round26[],5,FALSE), 0)</f>
        <v>0</v>
      </c>
      <c r="AD94" s="1">
        <f>IFERROR(VLOOKUP($A94,Round27[],5,FALSE), 0)</f>
        <v>0</v>
      </c>
      <c r="AE94" s="1">
        <f>IFERROR(VLOOKUP($A94,Round28[],5,FALSE), 0)</f>
        <v>0</v>
      </c>
      <c r="AF94" s="1">
        <f>IFERROR(VLOOKUP($A94,Round29[],5,FALSE), 0)</f>
        <v>0</v>
      </c>
      <c r="AG94" s="1">
        <f>IFERROR(VLOOKUP($A94,Round30[],5,FALSE), 0)</f>
        <v>0</v>
      </c>
      <c r="AH94" s="1">
        <f>IFERROR(VLOOKUP($A94,Round31[],5,FALSE), 0)</f>
        <v>0</v>
      </c>
      <c r="AI94" s="1">
        <f>IFERROR(VLOOKUP($A94,Round32[],5,FALSE), 0)</f>
        <v>0</v>
      </c>
      <c r="AJ94" s="1">
        <f>IFERROR(VLOOKUP($A94,Round33[],5,FALSE), 0)</f>
        <v>0</v>
      </c>
      <c r="AK94" s="1">
        <f>IFERROR(VLOOKUP($A94,Round34[],5,FALSE), 0)</f>
        <v>0</v>
      </c>
      <c r="AL94" s="1">
        <f>IFERROR(VLOOKUP($A94,Round35[],5,FALSE), 0)</f>
        <v>0</v>
      </c>
      <c r="AM94" s="1">
        <f>IFERROR(VLOOKUP($A94,Round36[],5,FALSE), 0)</f>
        <v>0</v>
      </c>
      <c r="AN94" s="1">
        <f>IFERROR(VLOOKUP($A94,Round37[],5,FALSE), 0)</f>
        <v>0</v>
      </c>
      <c r="AO94" s="1">
        <f>IFERROR(VLOOKUP($A94,Round38[],5,FALSE), 0)</f>
        <v>0</v>
      </c>
      <c r="AP94" s="1">
        <f>IFERROR(VLOOKUP($A94,Round39[],5,FALSE), 0)</f>
        <v>0</v>
      </c>
      <c r="AQ94" s="1">
        <f>IFERROR(VLOOKUP($A94,Round40[],5,FALSE), 0)</f>
        <v>0</v>
      </c>
      <c r="AR94" s="1">
        <f>IFERROR(VLOOKUP($A94,Round41[],5,FALSE), 0)</f>
        <v>0</v>
      </c>
      <c r="AS94" s="1">
        <f>IFERROR(VLOOKUP($A94,Round42[],5,FALSE), 0)</f>
        <v>0</v>
      </c>
      <c r="AT94" s="1">
        <f>IFERROR(VLOOKUP($A94,Round43[],5,FALSE), 0)</f>
        <v>0</v>
      </c>
      <c r="AU94" s="1">
        <f>IFERROR(VLOOKUP($A94,Round44[],5,FALSE), 0)</f>
        <v>0</v>
      </c>
      <c r="AV94" s="1">
        <f>IFERROR(VLOOKUP($A94,Round45[],5,FALSE), 0)</f>
        <v>0</v>
      </c>
      <c r="AW94" s="1">
        <f>IFERROR(VLOOKUP($A94,Round46[],5,FALSE), 0)</f>
        <v>0</v>
      </c>
      <c r="AX94" s="1">
        <f>IFERROR(VLOOKUP($A94,Round47[],5,FALSE), 0)</f>
        <v>0</v>
      </c>
      <c r="AY94" s="1">
        <f>IFERROR(VLOOKUP($A94,Round48[],5,FALSE), 0)</f>
        <v>0</v>
      </c>
      <c r="AZ94" s="1">
        <f>IFERROR(VLOOKUP($A94,Round49[],5,FALSE), 0)</f>
        <v>0</v>
      </c>
      <c r="BA94" s="1">
        <f>IFERROR(VLOOKUP($A94,Round50[],5,FALSE), 0)</f>
        <v>0</v>
      </c>
      <c r="BB94" s="1">
        <f>IFERROR(VLOOKUP($A94,Round51[],5,FALSE), 0)</f>
        <v>0</v>
      </c>
      <c r="BC94" s="1">
        <f>IFERROR(VLOOKUP($A94,Round52[],5,FALSE), 0)</f>
        <v>0</v>
      </c>
      <c r="BD94" s="1">
        <f>IFERROR(VLOOKUP($A94,Round53[],5,FALSE), 0)</f>
        <v>0</v>
      </c>
      <c r="BE94" s="1">
        <f>IFERROR(VLOOKUP($A94,Round54[],5,FALSE), 0)</f>
        <v>0</v>
      </c>
      <c r="BF94" s="1">
        <f>IFERROR(VLOOKUP($A94,Round55[],5,FALSE), 0)</f>
        <v>0</v>
      </c>
      <c r="BG94" s="1">
        <f>IFERROR(VLOOKUP($A94,Round56[],5,FALSE), 0)</f>
        <v>0</v>
      </c>
      <c r="BH94" s="1">
        <f>IFERROR(VLOOKUP($A94,Round57[],5,FALSE), 0)</f>
        <v>0</v>
      </c>
      <c r="BI94" s="1">
        <f>IFERROR(VLOOKUP($A94,Round58[],5,FALSE), 0)</f>
        <v>0</v>
      </c>
      <c r="BJ94" s="1">
        <f>IFERROR(VLOOKUP($A94,Round59[],5,FALSE), 0)</f>
        <v>0</v>
      </c>
      <c r="BK94" s="1">
        <f>IFERROR(VLOOKUP($A94,Round60[],5,FALSE), 0)</f>
        <v>0</v>
      </c>
    </row>
    <row r="95" spans="1:63" ht="22.5" x14ac:dyDescent="0.25">
      <c r="A95" s="1">
        <v>29593</v>
      </c>
      <c r="B95" s="5" t="s">
        <v>177</v>
      </c>
      <c r="C95" s="7">
        <f xml:space="preserve"> SUM(TotalPoints[[#This Row],[دور 1]:[دور 60]])</f>
        <v>1</v>
      </c>
      <c r="D95" s="4">
        <f>IFERROR(VLOOKUP($A95,Round01[],5,FALSE), 0)</f>
        <v>0</v>
      </c>
      <c r="E95" s="4">
        <f>IFERROR(VLOOKUP($A95,Round02[],5,FALSE), 0)</f>
        <v>0</v>
      </c>
      <c r="F95" s="4">
        <f>IFERROR(VLOOKUP($A95,Round03[],5,FALSE), 0)</f>
        <v>1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 x14ac:dyDescent="0.25">
      <c r="A96" s="1">
        <v>29550</v>
      </c>
      <c r="B96" s="5" t="s">
        <v>185</v>
      </c>
      <c r="C96" s="7">
        <f xml:space="preserve"> SUM(TotalPoints[[#This Row],[دور 1]:[دور 60]])</f>
        <v>1</v>
      </c>
      <c r="D96" s="4">
        <f>IFERROR(VLOOKUP($A96,Round01[],5,FALSE), 0)</f>
        <v>0</v>
      </c>
      <c r="E96" s="4">
        <f>IFERROR(VLOOKUP($A96,Round02[],5,FALSE), 0)</f>
        <v>0</v>
      </c>
      <c r="F96" s="4">
        <f>IFERROR(VLOOKUP($A96,Round03[],5,FALSE), 0)</f>
        <v>1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1">
        <f>IFERROR(VLOOKUP($A96,Round07[],5,FALSE), 0)</f>
        <v>0</v>
      </c>
      <c r="K96" s="1">
        <f>IFERROR(VLOOKUP($A96,Round08[],5,FALSE), 0)</f>
        <v>0</v>
      </c>
      <c r="L96" s="1">
        <f>IFERROR(VLOOKUP($A96,Round09[],5,FALSE), 0)</f>
        <v>0</v>
      </c>
      <c r="M96" s="1">
        <f>IFERROR(VLOOKUP($A96,Round10[],5,FALSE), 0)</f>
        <v>0</v>
      </c>
      <c r="N96" s="1">
        <f>IFERROR(VLOOKUP($A96,Round11[],5,FALSE), 0)</f>
        <v>0</v>
      </c>
      <c r="O96" s="1">
        <f>IFERROR(VLOOKUP($A96,Round12[],5,FALSE), 0)</f>
        <v>0</v>
      </c>
      <c r="P96" s="1">
        <f>IFERROR(VLOOKUP($A96,Round13[],5,FALSE), 0)</f>
        <v>0</v>
      </c>
      <c r="Q96" s="1">
        <f>IFERROR(VLOOKUP($A96,Round14[],5,FALSE), 0)</f>
        <v>0</v>
      </c>
      <c r="R96" s="1">
        <f>IFERROR(VLOOKUP($A96,Round15[],5,FALSE), 0)</f>
        <v>0</v>
      </c>
      <c r="S96" s="1">
        <f>IFERROR(VLOOKUP($A96,Round16[],5,FALSE), 0)</f>
        <v>0</v>
      </c>
      <c r="T96" s="1">
        <f>IFERROR(VLOOKUP($A96,Round17[],5,FALSE), 0)</f>
        <v>0</v>
      </c>
      <c r="U96" s="1">
        <f>IFERROR(VLOOKUP($A96,Round18[],5,FALSE), 0)</f>
        <v>0</v>
      </c>
      <c r="V96" s="1">
        <f>IFERROR(VLOOKUP($A96,Round19[],5,FALSE), 0)</f>
        <v>0</v>
      </c>
      <c r="W96" s="1">
        <f>IFERROR(VLOOKUP($A96,Round20[],5,FALSE), 0)</f>
        <v>0</v>
      </c>
      <c r="X96" s="1">
        <f>IFERROR(VLOOKUP($A96,Round21[],5,FALSE), 0)</f>
        <v>0</v>
      </c>
      <c r="Y96" s="1">
        <f>IFERROR(VLOOKUP($A96,Round22[],5,FALSE), 0)</f>
        <v>0</v>
      </c>
      <c r="Z96" s="1">
        <f>IFERROR(VLOOKUP($A96,Round23[],5,FALSE), 0)</f>
        <v>0</v>
      </c>
      <c r="AA96" s="1">
        <f>IFERROR(VLOOKUP($A96,Round24[],5,FALSE), 0)</f>
        <v>0</v>
      </c>
      <c r="AB96" s="1">
        <f>IFERROR(VLOOKUP($A96,Round25[],5,FALSE), 0)</f>
        <v>0</v>
      </c>
      <c r="AC96" s="1">
        <f>IFERROR(VLOOKUP($A96,Round26[],5,FALSE), 0)</f>
        <v>0</v>
      </c>
      <c r="AD96" s="1">
        <f>IFERROR(VLOOKUP($A96,Round27[],5,FALSE), 0)</f>
        <v>0</v>
      </c>
      <c r="AE96" s="1">
        <f>IFERROR(VLOOKUP($A96,Round28[],5,FALSE), 0)</f>
        <v>0</v>
      </c>
      <c r="AF96" s="1">
        <f>IFERROR(VLOOKUP($A96,Round29[],5,FALSE), 0)</f>
        <v>0</v>
      </c>
      <c r="AG96" s="1">
        <f>IFERROR(VLOOKUP($A96,Round30[],5,FALSE), 0)</f>
        <v>0</v>
      </c>
      <c r="AH96" s="1">
        <f>IFERROR(VLOOKUP($A96,Round31[],5,FALSE), 0)</f>
        <v>0</v>
      </c>
      <c r="AI96" s="1">
        <f>IFERROR(VLOOKUP($A96,Round32[],5,FALSE), 0)</f>
        <v>0</v>
      </c>
      <c r="AJ96" s="1">
        <f>IFERROR(VLOOKUP($A96,Round33[],5,FALSE), 0)</f>
        <v>0</v>
      </c>
      <c r="AK96" s="1">
        <f>IFERROR(VLOOKUP($A96,Round34[],5,FALSE), 0)</f>
        <v>0</v>
      </c>
      <c r="AL96" s="1">
        <f>IFERROR(VLOOKUP($A96,Round35[],5,FALSE), 0)</f>
        <v>0</v>
      </c>
      <c r="AM96" s="1">
        <f>IFERROR(VLOOKUP($A96,Round36[],5,FALSE), 0)</f>
        <v>0</v>
      </c>
      <c r="AN96" s="1">
        <f>IFERROR(VLOOKUP($A96,Round37[],5,FALSE), 0)</f>
        <v>0</v>
      </c>
      <c r="AO96" s="1">
        <f>IFERROR(VLOOKUP($A96,Round38[],5,FALSE), 0)</f>
        <v>0</v>
      </c>
      <c r="AP96" s="1">
        <f>IFERROR(VLOOKUP($A96,Round39[],5,FALSE), 0)</f>
        <v>0</v>
      </c>
      <c r="AQ96" s="1">
        <f>IFERROR(VLOOKUP($A96,Round40[],5,FALSE), 0)</f>
        <v>0</v>
      </c>
      <c r="AR96" s="1">
        <f>IFERROR(VLOOKUP($A96,Round41[],5,FALSE), 0)</f>
        <v>0</v>
      </c>
      <c r="AS96" s="1">
        <f>IFERROR(VLOOKUP($A96,Round42[],5,FALSE), 0)</f>
        <v>0</v>
      </c>
      <c r="AT96" s="1">
        <f>IFERROR(VLOOKUP($A96,Round43[],5,FALSE), 0)</f>
        <v>0</v>
      </c>
      <c r="AU96" s="1">
        <f>IFERROR(VLOOKUP($A96,Round44[],5,FALSE), 0)</f>
        <v>0</v>
      </c>
      <c r="AV96" s="1">
        <f>IFERROR(VLOOKUP($A96,Round45[],5,FALSE), 0)</f>
        <v>0</v>
      </c>
      <c r="AW96" s="1">
        <f>IFERROR(VLOOKUP($A96,Round46[],5,FALSE), 0)</f>
        <v>0</v>
      </c>
      <c r="AX96" s="1">
        <f>IFERROR(VLOOKUP($A96,Round47[],5,FALSE), 0)</f>
        <v>0</v>
      </c>
      <c r="AY96" s="1">
        <f>IFERROR(VLOOKUP($A96,Round48[],5,FALSE), 0)</f>
        <v>0</v>
      </c>
      <c r="AZ96" s="1">
        <f>IFERROR(VLOOKUP($A96,Round49[],5,FALSE), 0)</f>
        <v>0</v>
      </c>
      <c r="BA96" s="1">
        <f>IFERROR(VLOOKUP($A96,Round50[],5,FALSE), 0)</f>
        <v>0</v>
      </c>
      <c r="BB96" s="1">
        <f>IFERROR(VLOOKUP($A96,Round51[],5,FALSE), 0)</f>
        <v>0</v>
      </c>
      <c r="BC96" s="1">
        <f>IFERROR(VLOOKUP($A96,Round52[],5,FALSE), 0)</f>
        <v>0</v>
      </c>
      <c r="BD96" s="1">
        <f>IFERROR(VLOOKUP($A96,Round53[],5,FALSE), 0)</f>
        <v>0</v>
      </c>
      <c r="BE96" s="1">
        <f>IFERROR(VLOOKUP($A96,Round54[],5,FALSE), 0)</f>
        <v>0</v>
      </c>
      <c r="BF96" s="1">
        <f>IFERROR(VLOOKUP($A96,Round55[],5,FALSE), 0)</f>
        <v>0</v>
      </c>
      <c r="BG96" s="1">
        <f>IFERROR(VLOOKUP($A96,Round56[],5,FALSE), 0)</f>
        <v>0</v>
      </c>
      <c r="BH96" s="1">
        <f>IFERROR(VLOOKUP($A96,Round57[],5,FALSE), 0)</f>
        <v>0</v>
      </c>
      <c r="BI96" s="1">
        <f>IFERROR(VLOOKUP($A96,Round58[],5,FALSE), 0)</f>
        <v>0</v>
      </c>
      <c r="BJ96" s="1">
        <f>IFERROR(VLOOKUP($A96,Round59[],5,FALSE), 0)</f>
        <v>0</v>
      </c>
      <c r="BK96" s="1">
        <f>IFERROR(VLOOKUP($A96,Round60[],5,FALSE), 0)</f>
        <v>0</v>
      </c>
    </row>
    <row r="97" spans="1:63" ht="22.5" x14ac:dyDescent="0.25">
      <c r="A97" s="1">
        <v>28789</v>
      </c>
      <c r="B97" s="5" t="s">
        <v>183</v>
      </c>
      <c r="C97" s="7">
        <f xml:space="preserve"> SUM(TotalPoints[[#This Row],[دور 1]:[دور 60]])</f>
        <v>1</v>
      </c>
      <c r="D97" s="4">
        <f>IFERROR(VLOOKUP($A97,Round01[],5,FALSE), 0)</f>
        <v>0</v>
      </c>
      <c r="E97" s="4">
        <f>IFERROR(VLOOKUP($A97,Round02[],5,FALSE), 0)</f>
        <v>0</v>
      </c>
      <c r="F97" s="4">
        <f>IFERROR(VLOOKUP($A97,Round03[],5,FALSE), 0)</f>
        <v>1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 x14ac:dyDescent="0.25">
      <c r="A98" s="1">
        <v>28524</v>
      </c>
      <c r="B98" s="5" t="s">
        <v>186</v>
      </c>
      <c r="C98" s="7">
        <f xml:space="preserve"> SUM(TotalPoints[[#This Row],[دور 1]:[دور 60]])</f>
        <v>1</v>
      </c>
      <c r="D98" s="4">
        <f>IFERROR(VLOOKUP($A98,Round01[],5,FALSE), 0)</f>
        <v>0</v>
      </c>
      <c r="E98" s="4">
        <f>IFERROR(VLOOKUP($A98,Round02[],5,FALSE), 0)</f>
        <v>0</v>
      </c>
      <c r="F98" s="4">
        <f>IFERROR(VLOOKUP($A98,Round03[],5,FALSE), 0)</f>
        <v>1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 x14ac:dyDescent="0.25">
      <c r="A99" s="1">
        <v>28383</v>
      </c>
      <c r="B99" s="5" t="s">
        <v>184</v>
      </c>
      <c r="C99" s="7">
        <f xml:space="preserve"> SUM(TotalPoints[[#This Row],[دور 1]:[دور 60]])</f>
        <v>1</v>
      </c>
      <c r="D99" s="4">
        <f>IFERROR(VLOOKUP($A99,Round01[],5,FALSE), 0)</f>
        <v>0</v>
      </c>
      <c r="E99" s="4">
        <f>IFERROR(VLOOKUP($A99,Round02[],5,FALSE), 0)</f>
        <v>0</v>
      </c>
      <c r="F99" s="4">
        <f>IFERROR(VLOOKUP($A99,Round03[],5,FALSE), 0)</f>
        <v>1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1">
        <f>IFERROR(VLOOKUP($A99,Round07[],5,FALSE), 0)</f>
        <v>0</v>
      </c>
      <c r="K99" s="1">
        <f>IFERROR(VLOOKUP($A99,Round08[],5,FALSE), 0)</f>
        <v>0</v>
      </c>
      <c r="L99" s="1">
        <f>IFERROR(VLOOKUP($A99,Round09[],5,FALSE), 0)</f>
        <v>0</v>
      </c>
      <c r="M99" s="1">
        <f>IFERROR(VLOOKUP($A99,Round10[],5,FALSE), 0)</f>
        <v>0</v>
      </c>
      <c r="N99" s="1">
        <f>IFERROR(VLOOKUP($A99,Round11[],5,FALSE), 0)</f>
        <v>0</v>
      </c>
      <c r="O99" s="1">
        <f>IFERROR(VLOOKUP($A99,Round12[],5,FALSE), 0)</f>
        <v>0</v>
      </c>
      <c r="P99" s="1">
        <f>IFERROR(VLOOKUP($A99,Round13[],5,FALSE), 0)</f>
        <v>0</v>
      </c>
      <c r="Q99" s="1">
        <f>IFERROR(VLOOKUP($A99,Round14[],5,FALSE), 0)</f>
        <v>0</v>
      </c>
      <c r="R99" s="1">
        <f>IFERROR(VLOOKUP($A99,Round15[],5,FALSE), 0)</f>
        <v>0</v>
      </c>
      <c r="S99" s="1">
        <f>IFERROR(VLOOKUP($A99,Round16[],5,FALSE), 0)</f>
        <v>0</v>
      </c>
      <c r="T99" s="1">
        <f>IFERROR(VLOOKUP($A99,Round17[],5,FALSE), 0)</f>
        <v>0</v>
      </c>
      <c r="U99" s="1">
        <f>IFERROR(VLOOKUP($A99,Round18[],5,FALSE), 0)</f>
        <v>0</v>
      </c>
      <c r="V99" s="1">
        <f>IFERROR(VLOOKUP($A99,Round19[],5,FALSE), 0)</f>
        <v>0</v>
      </c>
      <c r="W99" s="1">
        <f>IFERROR(VLOOKUP($A99,Round20[],5,FALSE), 0)</f>
        <v>0</v>
      </c>
      <c r="X99" s="1">
        <f>IFERROR(VLOOKUP($A99,Round21[],5,FALSE), 0)</f>
        <v>0</v>
      </c>
      <c r="Y99" s="1">
        <f>IFERROR(VLOOKUP($A99,Round22[],5,FALSE), 0)</f>
        <v>0</v>
      </c>
      <c r="Z99" s="1">
        <f>IFERROR(VLOOKUP($A99,Round23[],5,FALSE), 0)</f>
        <v>0</v>
      </c>
      <c r="AA99" s="1">
        <f>IFERROR(VLOOKUP($A99,Round24[],5,FALSE), 0)</f>
        <v>0</v>
      </c>
      <c r="AB99" s="1">
        <f>IFERROR(VLOOKUP($A99,Round25[],5,FALSE), 0)</f>
        <v>0</v>
      </c>
      <c r="AC99" s="1">
        <f>IFERROR(VLOOKUP($A99,Round26[],5,FALSE), 0)</f>
        <v>0</v>
      </c>
      <c r="AD99" s="1">
        <f>IFERROR(VLOOKUP($A99,Round27[],5,FALSE), 0)</f>
        <v>0</v>
      </c>
      <c r="AE99" s="1">
        <f>IFERROR(VLOOKUP($A99,Round28[],5,FALSE), 0)</f>
        <v>0</v>
      </c>
      <c r="AF99" s="1">
        <f>IFERROR(VLOOKUP($A99,Round29[],5,FALSE), 0)</f>
        <v>0</v>
      </c>
      <c r="AG99" s="1">
        <f>IFERROR(VLOOKUP($A99,Round30[],5,FALSE), 0)</f>
        <v>0</v>
      </c>
      <c r="AH99" s="1">
        <f>IFERROR(VLOOKUP($A99,Round31[],5,FALSE), 0)</f>
        <v>0</v>
      </c>
      <c r="AI99" s="1">
        <f>IFERROR(VLOOKUP($A99,Round32[],5,FALSE), 0)</f>
        <v>0</v>
      </c>
      <c r="AJ99" s="1">
        <f>IFERROR(VLOOKUP($A99,Round33[],5,FALSE), 0)</f>
        <v>0</v>
      </c>
      <c r="AK99" s="1">
        <f>IFERROR(VLOOKUP($A99,Round34[],5,FALSE), 0)</f>
        <v>0</v>
      </c>
      <c r="AL99" s="1">
        <f>IFERROR(VLOOKUP($A99,Round35[],5,FALSE), 0)</f>
        <v>0</v>
      </c>
      <c r="AM99" s="1">
        <f>IFERROR(VLOOKUP($A99,Round36[],5,FALSE), 0)</f>
        <v>0</v>
      </c>
      <c r="AN99" s="1">
        <f>IFERROR(VLOOKUP($A99,Round37[],5,FALSE), 0)</f>
        <v>0</v>
      </c>
      <c r="AO99" s="1">
        <f>IFERROR(VLOOKUP($A99,Round38[],5,FALSE), 0)</f>
        <v>0</v>
      </c>
      <c r="AP99" s="1">
        <f>IFERROR(VLOOKUP($A99,Round39[],5,FALSE), 0)</f>
        <v>0</v>
      </c>
      <c r="AQ99" s="1">
        <f>IFERROR(VLOOKUP($A99,Round40[],5,FALSE), 0)</f>
        <v>0</v>
      </c>
      <c r="AR99" s="1">
        <f>IFERROR(VLOOKUP($A99,Round41[],5,FALSE), 0)</f>
        <v>0</v>
      </c>
      <c r="AS99" s="1">
        <f>IFERROR(VLOOKUP($A99,Round42[],5,FALSE), 0)</f>
        <v>0</v>
      </c>
      <c r="AT99" s="1">
        <f>IFERROR(VLOOKUP($A99,Round43[],5,FALSE), 0)</f>
        <v>0</v>
      </c>
      <c r="AU99" s="1">
        <f>IFERROR(VLOOKUP($A99,Round44[],5,FALSE), 0)</f>
        <v>0</v>
      </c>
      <c r="AV99" s="1">
        <f>IFERROR(VLOOKUP($A99,Round45[],5,FALSE), 0)</f>
        <v>0</v>
      </c>
      <c r="AW99" s="1">
        <f>IFERROR(VLOOKUP($A99,Round46[],5,FALSE), 0)</f>
        <v>0</v>
      </c>
      <c r="AX99" s="1">
        <f>IFERROR(VLOOKUP($A99,Round47[],5,FALSE), 0)</f>
        <v>0</v>
      </c>
      <c r="AY99" s="1">
        <f>IFERROR(VLOOKUP($A99,Round48[],5,FALSE), 0)</f>
        <v>0</v>
      </c>
      <c r="AZ99" s="1">
        <f>IFERROR(VLOOKUP($A99,Round49[],5,FALSE), 0)</f>
        <v>0</v>
      </c>
      <c r="BA99" s="1">
        <f>IFERROR(VLOOKUP($A99,Round50[],5,FALSE), 0)</f>
        <v>0</v>
      </c>
      <c r="BB99" s="1">
        <f>IFERROR(VLOOKUP($A99,Round51[],5,FALSE), 0)</f>
        <v>0</v>
      </c>
      <c r="BC99" s="1">
        <f>IFERROR(VLOOKUP($A99,Round52[],5,FALSE), 0)</f>
        <v>0</v>
      </c>
      <c r="BD99" s="1">
        <f>IFERROR(VLOOKUP($A99,Round53[],5,FALSE), 0)</f>
        <v>0</v>
      </c>
      <c r="BE99" s="1">
        <f>IFERROR(VLOOKUP($A99,Round54[],5,FALSE), 0)</f>
        <v>0</v>
      </c>
      <c r="BF99" s="1">
        <f>IFERROR(VLOOKUP($A99,Round55[],5,FALSE), 0)</f>
        <v>0</v>
      </c>
      <c r="BG99" s="1">
        <f>IFERROR(VLOOKUP($A99,Round56[],5,FALSE), 0)</f>
        <v>0</v>
      </c>
      <c r="BH99" s="1">
        <f>IFERROR(VLOOKUP($A99,Round57[],5,FALSE), 0)</f>
        <v>0</v>
      </c>
      <c r="BI99" s="1">
        <f>IFERROR(VLOOKUP($A99,Round58[],5,FALSE), 0)</f>
        <v>0</v>
      </c>
      <c r="BJ99" s="1">
        <f>IFERROR(VLOOKUP($A99,Round59[],5,FALSE), 0)</f>
        <v>0</v>
      </c>
      <c r="BK99" s="1">
        <f>IFERROR(VLOOKUP($A99,Round60[],5,FALSE), 0)</f>
        <v>0</v>
      </c>
    </row>
    <row r="100" spans="1:63" ht="22.5" x14ac:dyDescent="0.25">
      <c r="A100" s="1">
        <v>27054</v>
      </c>
      <c r="B100" s="5" t="s">
        <v>169</v>
      </c>
      <c r="C100" s="7">
        <f xml:space="preserve"> SUM(TotalPoints[[#This Row],[دور 1]:[دور 60]])</f>
        <v>1</v>
      </c>
      <c r="D100" s="4">
        <f>IFERROR(VLOOKUP($A100,Round01[],5,FALSE), 0)</f>
        <v>0</v>
      </c>
      <c r="E100" s="4">
        <f>IFERROR(VLOOKUP($A100,Round02[],5,FALSE), 0)</f>
        <v>0</v>
      </c>
      <c r="F100" s="4">
        <f>IFERROR(VLOOKUP($A100,Round03[],5,FALSE), 0)</f>
        <v>1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 x14ac:dyDescent="0.25">
      <c r="A101" s="1">
        <v>26482</v>
      </c>
      <c r="B101" s="2" t="s">
        <v>162</v>
      </c>
      <c r="C101" s="6">
        <f xml:space="preserve"> SUM(TotalPoints[[#This Row],[دور 1]:[دور 60]])</f>
        <v>1</v>
      </c>
      <c r="D101" s="1">
        <f>IFERROR(VLOOKUP($A101,Round01[],5,FALSE), 0)</f>
        <v>0</v>
      </c>
      <c r="E101" s="1">
        <f>IFERROR(VLOOKUP($A101,Round02[],5,FALSE), 0)</f>
        <v>0</v>
      </c>
      <c r="F101" s="1">
        <f>IFERROR(VLOOKUP($A101,Round03[],5,FALSE), 0)</f>
        <v>1</v>
      </c>
      <c r="G101" s="1">
        <f>IFERROR(VLOOKUP($A101,Round04[],5,FALSE), 0)</f>
        <v>0</v>
      </c>
      <c r="H101" s="1">
        <f>IFERROR(VLOOKUP($A101,Round05[],5,FALSE), 0)</f>
        <v>0</v>
      </c>
      <c r="I101" s="4">
        <f>IFERROR(VLOOKUP($A101,Round06[],5,FALSE), 0)</f>
        <v>0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 ht="22.5" x14ac:dyDescent="0.25">
      <c r="A102" s="1">
        <v>26321</v>
      </c>
      <c r="B102" s="5" t="s">
        <v>189</v>
      </c>
      <c r="C102" s="7">
        <f xml:space="preserve"> SUM(TotalPoints[[#This Row],[دور 1]:[دور 60]])</f>
        <v>1</v>
      </c>
      <c r="D102" s="4">
        <f>IFERROR(VLOOKUP($A102,Round01[],5,FALSE), 0)</f>
        <v>0</v>
      </c>
      <c r="E102" s="4">
        <f>IFERROR(VLOOKUP($A102,Round02[],5,FALSE), 0)</f>
        <v>0</v>
      </c>
      <c r="F102" s="4">
        <f>IFERROR(VLOOKUP($A102,Round03[],5,FALSE), 0)</f>
        <v>1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 x14ac:dyDescent="0.25">
      <c r="A103" s="1">
        <v>22089</v>
      </c>
      <c r="B103" s="5" t="s">
        <v>160</v>
      </c>
      <c r="C103" s="7">
        <f xml:space="preserve"> SUM(TotalPoints[[#This Row],[دور 1]:[دور 60]])</f>
        <v>1</v>
      </c>
      <c r="D103" s="4">
        <f>IFERROR(VLOOKUP($A103,Round01[],5,FALSE), 0)</f>
        <v>0</v>
      </c>
      <c r="E103" s="4">
        <f>IFERROR(VLOOKUP($A103,Round02[],5,FALSE), 0)</f>
        <v>0</v>
      </c>
      <c r="F103" s="4">
        <f>IFERROR(VLOOKUP($A103,Round03[],5,FALSE), 0)</f>
        <v>1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 x14ac:dyDescent="0.25">
      <c r="A104" s="1">
        <v>17142</v>
      </c>
      <c r="B104" s="5" t="s">
        <v>180</v>
      </c>
      <c r="C104" s="7">
        <f xml:space="preserve"> SUM(TotalPoints[[#This Row],[دور 1]:[دور 60]])</f>
        <v>1</v>
      </c>
      <c r="D104" s="4">
        <f>IFERROR(VLOOKUP($A104,Round01[],5,FALSE), 0)</f>
        <v>0</v>
      </c>
      <c r="E104" s="4">
        <f>IFERROR(VLOOKUP($A104,Round02[],5,FALSE), 0)</f>
        <v>0</v>
      </c>
      <c r="F104" s="4">
        <f>IFERROR(VLOOKUP($A104,Round03[],5,FALSE), 0)</f>
        <v>1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 x14ac:dyDescent="0.25">
      <c r="A105" s="1">
        <v>8643</v>
      </c>
      <c r="B105" s="5" t="s">
        <v>187</v>
      </c>
      <c r="C105" s="7">
        <f xml:space="preserve"> SUM(TotalPoints[[#This Row],[دور 1]:[دور 60]])</f>
        <v>1</v>
      </c>
      <c r="D105" s="4">
        <f>IFERROR(VLOOKUP($A105,Round01[],5,FALSE), 0)</f>
        <v>0</v>
      </c>
      <c r="E105" s="4">
        <f>IFERROR(VLOOKUP($A105,Round02[],5,FALSE), 0)</f>
        <v>0</v>
      </c>
      <c r="F105" s="4">
        <f>IFERROR(VLOOKUP($A105,Round03[],5,FALSE), 0)</f>
        <v>1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 x14ac:dyDescent="0.25">
      <c r="A106" s="1">
        <v>29604</v>
      </c>
      <c r="B106" s="5" t="s">
        <v>179</v>
      </c>
      <c r="C106" s="7">
        <f xml:space="preserve"> SUM(TotalPoints[[#This Row],[دور 1]:[دور 60]])</f>
        <v>0</v>
      </c>
      <c r="D106" s="4">
        <f>IFERROR(VLOOKUP($A106,Round01[],5,FALSE), 0)</f>
        <v>0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 x14ac:dyDescent="0.25">
      <c r="A107" s="1">
        <v>29602</v>
      </c>
      <c r="B107" s="5" t="s">
        <v>176</v>
      </c>
      <c r="C107" s="7">
        <f xml:space="preserve"> SUM(TotalPoints[[#This Row],[دور 1]:[دور 60]])</f>
        <v>0</v>
      </c>
      <c r="D107" s="4">
        <f>IFERROR(VLOOKUP($A107,Round01[],5,FALSE), 0)</f>
        <v>0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1">
        <f>IFERROR(VLOOKUP($A107,Round07[],5,FALSE), 0)</f>
        <v>0</v>
      </c>
      <c r="K107" s="1">
        <f>IFERROR(VLOOKUP($A107,Round08[],5,FALSE), 0)</f>
        <v>0</v>
      </c>
      <c r="L107" s="1">
        <f>IFERROR(VLOOKUP($A107,Round09[],5,FALSE), 0)</f>
        <v>0</v>
      </c>
      <c r="M107" s="1">
        <f>IFERROR(VLOOKUP($A107,Round10[],5,FALSE), 0)</f>
        <v>0</v>
      </c>
      <c r="N107" s="1">
        <f>IFERROR(VLOOKUP($A107,Round11[],5,FALSE), 0)</f>
        <v>0</v>
      </c>
      <c r="O107" s="1">
        <f>IFERROR(VLOOKUP($A107,Round12[],5,FALSE), 0)</f>
        <v>0</v>
      </c>
      <c r="P107" s="1">
        <f>IFERROR(VLOOKUP($A107,Round13[],5,FALSE), 0)</f>
        <v>0</v>
      </c>
      <c r="Q107" s="1">
        <f>IFERROR(VLOOKUP($A107,Round14[],5,FALSE), 0)</f>
        <v>0</v>
      </c>
      <c r="R107" s="1">
        <f>IFERROR(VLOOKUP($A107,Round15[],5,FALSE), 0)</f>
        <v>0</v>
      </c>
      <c r="S107" s="1">
        <f>IFERROR(VLOOKUP($A107,Round16[],5,FALSE), 0)</f>
        <v>0</v>
      </c>
      <c r="T107" s="1">
        <f>IFERROR(VLOOKUP($A107,Round17[],5,FALSE), 0)</f>
        <v>0</v>
      </c>
      <c r="U107" s="1">
        <f>IFERROR(VLOOKUP($A107,Round18[],5,FALSE), 0)</f>
        <v>0</v>
      </c>
      <c r="V107" s="1">
        <f>IFERROR(VLOOKUP($A107,Round19[],5,FALSE), 0)</f>
        <v>0</v>
      </c>
      <c r="W107" s="1">
        <f>IFERROR(VLOOKUP($A107,Round20[],5,FALSE), 0)</f>
        <v>0</v>
      </c>
      <c r="X107" s="1">
        <f>IFERROR(VLOOKUP($A107,Round21[],5,FALSE), 0)</f>
        <v>0</v>
      </c>
      <c r="Y107" s="1">
        <f>IFERROR(VLOOKUP($A107,Round22[],5,FALSE), 0)</f>
        <v>0</v>
      </c>
      <c r="Z107" s="1">
        <f>IFERROR(VLOOKUP($A107,Round23[],5,FALSE), 0)</f>
        <v>0</v>
      </c>
      <c r="AA107" s="1">
        <f>IFERROR(VLOOKUP($A107,Round24[],5,FALSE), 0)</f>
        <v>0</v>
      </c>
      <c r="AB107" s="1">
        <f>IFERROR(VLOOKUP($A107,Round25[],5,FALSE), 0)</f>
        <v>0</v>
      </c>
      <c r="AC107" s="1">
        <f>IFERROR(VLOOKUP($A107,Round26[],5,FALSE), 0)</f>
        <v>0</v>
      </c>
      <c r="AD107" s="1">
        <f>IFERROR(VLOOKUP($A107,Round27[],5,FALSE), 0)</f>
        <v>0</v>
      </c>
      <c r="AE107" s="1">
        <f>IFERROR(VLOOKUP($A107,Round28[],5,FALSE), 0)</f>
        <v>0</v>
      </c>
      <c r="AF107" s="1">
        <f>IFERROR(VLOOKUP($A107,Round29[],5,FALSE), 0)</f>
        <v>0</v>
      </c>
      <c r="AG107" s="1">
        <f>IFERROR(VLOOKUP($A107,Round30[],5,FALSE), 0)</f>
        <v>0</v>
      </c>
      <c r="AH107" s="1">
        <f>IFERROR(VLOOKUP($A107,Round31[],5,FALSE), 0)</f>
        <v>0</v>
      </c>
      <c r="AI107" s="1">
        <f>IFERROR(VLOOKUP($A107,Round32[],5,FALSE), 0)</f>
        <v>0</v>
      </c>
      <c r="AJ107" s="1">
        <f>IFERROR(VLOOKUP($A107,Round33[],5,FALSE), 0)</f>
        <v>0</v>
      </c>
      <c r="AK107" s="1">
        <f>IFERROR(VLOOKUP($A107,Round34[],5,FALSE), 0)</f>
        <v>0</v>
      </c>
      <c r="AL107" s="1">
        <f>IFERROR(VLOOKUP($A107,Round35[],5,FALSE), 0)</f>
        <v>0</v>
      </c>
      <c r="AM107" s="1">
        <f>IFERROR(VLOOKUP($A107,Round36[],5,FALSE), 0)</f>
        <v>0</v>
      </c>
      <c r="AN107" s="1">
        <f>IFERROR(VLOOKUP($A107,Round37[],5,FALSE), 0)</f>
        <v>0</v>
      </c>
      <c r="AO107" s="1">
        <f>IFERROR(VLOOKUP($A107,Round38[],5,FALSE), 0)</f>
        <v>0</v>
      </c>
      <c r="AP107" s="1">
        <f>IFERROR(VLOOKUP($A107,Round39[],5,FALSE), 0)</f>
        <v>0</v>
      </c>
      <c r="AQ107" s="1">
        <f>IFERROR(VLOOKUP($A107,Round40[],5,FALSE), 0)</f>
        <v>0</v>
      </c>
      <c r="AR107" s="1">
        <f>IFERROR(VLOOKUP($A107,Round41[],5,FALSE), 0)</f>
        <v>0</v>
      </c>
      <c r="AS107" s="1">
        <f>IFERROR(VLOOKUP($A107,Round42[],5,FALSE), 0)</f>
        <v>0</v>
      </c>
      <c r="AT107" s="1">
        <f>IFERROR(VLOOKUP($A107,Round43[],5,FALSE), 0)</f>
        <v>0</v>
      </c>
      <c r="AU107" s="1">
        <f>IFERROR(VLOOKUP($A107,Round44[],5,FALSE), 0)</f>
        <v>0</v>
      </c>
      <c r="AV107" s="1">
        <f>IFERROR(VLOOKUP($A107,Round45[],5,FALSE), 0)</f>
        <v>0</v>
      </c>
      <c r="AW107" s="1">
        <f>IFERROR(VLOOKUP($A107,Round46[],5,FALSE), 0)</f>
        <v>0</v>
      </c>
      <c r="AX107" s="1">
        <f>IFERROR(VLOOKUP($A107,Round47[],5,FALSE), 0)</f>
        <v>0</v>
      </c>
      <c r="AY107" s="1">
        <f>IFERROR(VLOOKUP($A107,Round48[],5,FALSE), 0)</f>
        <v>0</v>
      </c>
      <c r="AZ107" s="1">
        <f>IFERROR(VLOOKUP($A107,Round49[],5,FALSE), 0)</f>
        <v>0</v>
      </c>
      <c r="BA107" s="1">
        <f>IFERROR(VLOOKUP($A107,Round50[],5,FALSE), 0)</f>
        <v>0</v>
      </c>
      <c r="BB107" s="1">
        <f>IFERROR(VLOOKUP($A107,Round51[],5,FALSE), 0)</f>
        <v>0</v>
      </c>
      <c r="BC107" s="1">
        <f>IFERROR(VLOOKUP($A107,Round52[],5,FALSE), 0)</f>
        <v>0</v>
      </c>
      <c r="BD107" s="1">
        <f>IFERROR(VLOOKUP($A107,Round53[],5,FALSE), 0)</f>
        <v>0</v>
      </c>
      <c r="BE107" s="1">
        <f>IFERROR(VLOOKUP($A107,Round54[],5,FALSE), 0)</f>
        <v>0</v>
      </c>
      <c r="BF107" s="1">
        <f>IFERROR(VLOOKUP($A107,Round55[],5,FALSE), 0)</f>
        <v>0</v>
      </c>
      <c r="BG107" s="1">
        <f>IFERROR(VLOOKUP($A107,Round56[],5,FALSE), 0)</f>
        <v>0</v>
      </c>
      <c r="BH107" s="1">
        <f>IFERROR(VLOOKUP($A107,Round57[],5,FALSE), 0)</f>
        <v>0</v>
      </c>
      <c r="BI107" s="1">
        <f>IFERROR(VLOOKUP($A107,Round58[],5,FALSE), 0)</f>
        <v>0</v>
      </c>
      <c r="BJ107" s="1">
        <f>IFERROR(VLOOKUP($A107,Round59[],5,FALSE), 0)</f>
        <v>0</v>
      </c>
      <c r="BK107" s="1">
        <f>IFERROR(VLOOKUP($A107,Round60[],5,FALSE), 0)</f>
        <v>0</v>
      </c>
    </row>
    <row r="108" spans="1:63" ht="22.5" x14ac:dyDescent="0.25">
      <c r="A108" s="1">
        <v>29597</v>
      </c>
      <c r="B108" s="5" t="s">
        <v>165</v>
      </c>
      <c r="C108" s="7">
        <f xml:space="preserve"> SUM(TotalPoints[[#This Row],[دور 1]:[دور 60]])</f>
        <v>0</v>
      </c>
      <c r="D108" s="4">
        <f>IFERROR(VLOOKUP($A108,Round01[],5,FALSE), 0)</f>
        <v>0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 x14ac:dyDescent="0.25">
      <c r="A109" s="1">
        <v>29595</v>
      </c>
      <c r="B109" s="5" t="s">
        <v>163</v>
      </c>
      <c r="C109" s="7">
        <f xml:space="preserve"> SUM(TotalPoints[[#This Row],[دور 1]:[دور 60]])</f>
        <v>0</v>
      </c>
      <c r="D109" s="4">
        <f>IFERROR(VLOOKUP($A109,Round01[],5,FALSE), 0)</f>
        <v>0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0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 x14ac:dyDescent="0.25">
      <c r="A110" s="1">
        <v>29592</v>
      </c>
      <c r="B110" s="5" t="s">
        <v>159</v>
      </c>
      <c r="C110" s="7">
        <f xml:space="preserve"> SUM(TotalPoints[[#This Row],[دور 1]:[دور 60]])</f>
        <v>0</v>
      </c>
      <c r="D110" s="4">
        <f>IFERROR(VLOOKUP($A110,Round01[],5,FALSE), 0)</f>
        <v>0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 x14ac:dyDescent="0.25">
      <c r="A111" s="1">
        <v>29551</v>
      </c>
      <c r="B111" s="5" t="s">
        <v>170</v>
      </c>
      <c r="C111" s="7">
        <f xml:space="preserve"> SUM(TotalPoints[[#This Row],[دور 1]:[دور 60]])</f>
        <v>0</v>
      </c>
      <c r="D111" s="4">
        <f>IFERROR(VLOOKUP($A111,Round01[],5,FALSE), 0)</f>
        <v>0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 x14ac:dyDescent="0.25">
      <c r="A112" s="1">
        <v>29328</v>
      </c>
      <c r="B112" s="5" t="s">
        <v>167</v>
      </c>
      <c r="C112" s="7">
        <f xml:space="preserve"> SUM(TotalPoints[[#This Row],[دور 1]:[دور 60]])</f>
        <v>0</v>
      </c>
      <c r="D112" s="4">
        <f>IFERROR(VLOOKUP($A112,Round01[],5,FALSE), 0)</f>
        <v>0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 x14ac:dyDescent="0.25">
      <c r="A113" s="1">
        <v>29231</v>
      </c>
      <c r="B113" s="5" t="s">
        <v>168</v>
      </c>
      <c r="C113" s="7">
        <f xml:space="preserve"> SUM(TotalPoints[[#This Row],[دور 1]:[دور 60]])</f>
        <v>0</v>
      </c>
      <c r="D113" s="4">
        <f>IFERROR(VLOOKUP($A113,Round01[],5,FALSE), 0)</f>
        <v>0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 x14ac:dyDescent="0.25">
      <c r="A114" s="1">
        <v>29177</v>
      </c>
      <c r="B114" s="5" t="s">
        <v>174</v>
      </c>
      <c r="C114" s="7">
        <f xml:space="preserve"> SUM(TotalPoints[[#This Row],[دور 1]:[دور 60]])</f>
        <v>0</v>
      </c>
      <c r="D114" s="4">
        <f>IFERROR(VLOOKUP($A114,Round01[],5,FALSE), 0)</f>
        <v>0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 x14ac:dyDescent="0.25">
      <c r="A115" s="1">
        <v>27560</v>
      </c>
      <c r="B115" s="2" t="s">
        <v>171</v>
      </c>
      <c r="C115" s="6">
        <f xml:space="preserve"> SUM(TotalPoints[[#This Row],[دور 1]:[دور 60]])</f>
        <v>0</v>
      </c>
      <c r="D115" s="1">
        <f>IFERROR(VLOOKUP($A115,Round01[],5,FALSE), 0)</f>
        <v>0</v>
      </c>
      <c r="E115" s="1">
        <f>IFERROR(VLOOKUP($A115,Round02[],5,FALSE), 0)</f>
        <v>0</v>
      </c>
      <c r="F115" s="1">
        <f>IFERROR(VLOOKUP($A115,Round03[],5,FALSE), 0)</f>
        <v>0</v>
      </c>
      <c r="G115" s="1">
        <f>IFERROR(VLOOKUP($A115,Round04[],5,FALSE), 0)</f>
        <v>0</v>
      </c>
      <c r="H115" s="1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 x14ac:dyDescent="0.25">
      <c r="A116" s="1">
        <v>24450</v>
      </c>
      <c r="B116" s="5" t="s">
        <v>166</v>
      </c>
      <c r="C116" s="7">
        <f xml:space="preserve"> SUM(TotalPoints[[#This Row],[دور 1]:[دور 60]])</f>
        <v>0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 x14ac:dyDescent="0.25">
      <c r="A117" s="1">
        <v>22795</v>
      </c>
      <c r="B117" s="5" t="s">
        <v>182</v>
      </c>
      <c r="C117" s="7">
        <f xml:space="preserve"> SUM(TotalPoints[[#This Row],[دور 1]:[دور 60]])</f>
        <v>0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 x14ac:dyDescent="0.25">
      <c r="A118" s="1">
        <v>20270</v>
      </c>
      <c r="B118" s="5" t="s">
        <v>178</v>
      </c>
      <c r="C118" s="7">
        <f xml:space="preserve"> SUM(TotalPoints[[#This Row],[دور 1]:[دور 60]])</f>
        <v>0</v>
      </c>
      <c r="D118" s="4">
        <f>IFERROR(VLOOKUP($A118,Round01[],5,FALSE), 0)</f>
        <v>0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 x14ac:dyDescent="0.25">
      <c r="A119" s="1">
        <v>20031</v>
      </c>
      <c r="B119" s="5" t="s">
        <v>188</v>
      </c>
      <c r="C119" s="7">
        <f xml:space="preserve"> SUM(TotalPoints[[#This Row],[دور 1]:[دور 60]])</f>
        <v>0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 x14ac:dyDescent="0.25">
      <c r="A120" s="1">
        <v>14671</v>
      </c>
      <c r="B120" s="5" t="s">
        <v>172</v>
      </c>
      <c r="C120" s="7">
        <f xml:space="preserve"> SUM(TotalPoints[[#This Row],[دور 1]:[دور 60]])</f>
        <v>0</v>
      </c>
      <c r="D120" s="4">
        <f>IFERROR(VLOOKUP($A120,Round01[],5,FALSE), 0)</f>
        <v>0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 x14ac:dyDescent="0.25">
      <c r="A121" s="1">
        <v>12034</v>
      </c>
      <c r="B121" s="5" t="s">
        <v>173</v>
      </c>
      <c r="C121" s="7">
        <f xml:space="preserve"> SUM(TotalPoints[[#This Row],[دور 1]:[دور 60]])</f>
        <v>0</v>
      </c>
      <c r="D121" s="4">
        <f>IFERROR(VLOOKUP($A121,Round01[],5,FALSE), 0)</f>
        <v>0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 x14ac:dyDescent="0.25">
      <c r="A122" s="1">
        <v>11586</v>
      </c>
      <c r="B122" s="5" t="s">
        <v>181</v>
      </c>
      <c r="C122" s="7">
        <f xml:space="preserve"> SUM(TotalPoints[[#This Row],[دور 1]:[دور 60]])</f>
        <v>0</v>
      </c>
      <c r="D122" s="4">
        <f>IFERROR(VLOOKUP($A122,Round01[],5,FALSE), 0)</f>
        <v>0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 x14ac:dyDescent="0.25">
      <c r="A123" s="1">
        <v>6707</v>
      </c>
      <c r="B123" s="5" t="s">
        <v>161</v>
      </c>
      <c r="C123" s="7">
        <f xml:space="preserve"> SUM(TotalPoints[[#This Row],[دور 1]:[دور 60]])</f>
        <v>0</v>
      </c>
      <c r="D123" s="4">
        <f>IFERROR(VLOOKUP($A123,Round01[],5,FALSE), 0)</f>
        <v>0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 x14ac:dyDescent="0.25">
      <c r="A124" s="1">
        <v>6661</v>
      </c>
      <c r="B124" s="5" t="s">
        <v>175</v>
      </c>
      <c r="C124" s="7">
        <f xml:space="preserve"> SUM(TotalPoints[[#This Row],[دور 1]:[دور 60]])</f>
        <v>0</v>
      </c>
      <c r="D124" s="4">
        <f>IFERROR(VLOOKUP($A124,Round01[],5,FALSE), 0)</f>
        <v>0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 x14ac:dyDescent="0.25">
      <c r="A125" s="1">
        <v>6333</v>
      </c>
      <c r="B125" s="5" t="s">
        <v>164</v>
      </c>
      <c r="C125" s="7">
        <f xml:space="preserve"> SUM(TotalPoints[[#This Row],[دور 1]:[دور 60]])</f>
        <v>0</v>
      </c>
      <c r="D125" s="4">
        <f>IFERROR(VLOOKUP($A125,Round01[],5,FALSE), 0)</f>
        <v>0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 x14ac:dyDescent="0.25">
      <c r="B126" s="5"/>
      <c r="C126" s="7">
        <f xml:space="preserve"> SUM(TotalPoints[[#This Row],[دور 1]:[دور 60]])</f>
        <v>0</v>
      </c>
      <c r="D126" s="4">
        <f>IFERROR(VLOOKUP($A126,Round01[],5,FALSE), 0)</f>
        <v>0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 x14ac:dyDescent="0.25">
      <c r="B127" s="5"/>
      <c r="C127" s="7">
        <f xml:space="preserve"> SUM(TotalPoints[[#This Row],[دور 1]:[دور 60]])</f>
        <v>0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 x14ac:dyDescent="0.25">
      <c r="B128" s="5"/>
      <c r="C128" s="7">
        <f xml:space="preserve"> SUM(TotalPoints[[#This Row],[دور 1]:[دور 60]])</f>
        <v>0</v>
      </c>
      <c r="D128" s="4">
        <f>IFERROR(VLOOKUP($A128,Round01[],5,FALSE), 0)</f>
        <v>0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</sheetData>
  <conditionalFormatting sqref="A1:A1048576">
    <cfRule type="duplicateValues" dxfId="161" priority="3"/>
  </conditionalFormatting>
  <conditionalFormatting sqref="A122:A128">
    <cfRule type="duplicateValues" dxfId="160" priority="2"/>
  </conditionalFormatting>
  <conditionalFormatting sqref="A126">
    <cfRule type="duplicateValues" dxfId="15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SUM(Round09[[#This Row],[امتیاز نتیجه]:[امتیاز پاس گل]])</f>
        <v>0</v>
      </c>
    </row>
    <row r="3" spans="1:5" ht="22.5" x14ac:dyDescent="0.25">
      <c r="E3" s="6">
        <f xml:space="preserve"> SUM(Round09[[#This Row],[امتیاز نتیجه]:[امتیاز پاس گل]])</f>
        <v>0</v>
      </c>
    </row>
    <row r="4" spans="1:5" ht="22.5" x14ac:dyDescent="0.25">
      <c r="E4" s="6">
        <f xml:space="preserve"> SUM(Round09[[#This Row],[امتیاز نتیجه]:[امتیاز پاس گل]])</f>
        <v>0</v>
      </c>
    </row>
    <row r="5" spans="1:5" ht="22.5" x14ac:dyDescent="0.25">
      <c r="E5" s="6">
        <f xml:space="preserve"> SUM(Round09[[#This Row],[امتیاز نتیجه]:[امتیاز پاس گل]])</f>
        <v>0</v>
      </c>
    </row>
    <row r="6" spans="1:5" ht="22.5" x14ac:dyDescent="0.2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SUM(Round10[[#This Row],[امتیاز نتیجه]:[امتیاز پاس گل]])</f>
        <v>0</v>
      </c>
    </row>
    <row r="3" spans="1:5" ht="22.5" x14ac:dyDescent="0.25">
      <c r="E3" s="6">
        <f xml:space="preserve"> SUM(Round10[[#This Row],[امتیاز نتیجه]:[امتیاز پاس گل]])</f>
        <v>0</v>
      </c>
    </row>
    <row r="4" spans="1:5" ht="22.5" x14ac:dyDescent="0.25">
      <c r="E4" s="6">
        <f xml:space="preserve"> SUM(Round10[[#This Row],[امتیاز نتیجه]:[امتیاز پاس گل]])</f>
        <v>0</v>
      </c>
    </row>
    <row r="5" spans="1:5" ht="22.5" x14ac:dyDescent="0.25">
      <c r="E5" s="6">
        <f xml:space="preserve"> SUM(Round10[[#This Row],[امتیاز نتیجه]:[امتیاز پاس گل]])</f>
        <v>0</v>
      </c>
    </row>
    <row r="6" spans="1:5" ht="22.5" x14ac:dyDescent="0.2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SUM(Round11[[#This Row],[امتیاز نتیجه]:[امتیاز پاس گل]])</f>
        <v>0</v>
      </c>
    </row>
    <row r="3" spans="1:5" ht="22.5" x14ac:dyDescent="0.25">
      <c r="E3" s="6">
        <f xml:space="preserve"> SUM(Round11[[#This Row],[امتیاز نتیجه]:[امتیاز پاس گل]])</f>
        <v>0</v>
      </c>
    </row>
    <row r="4" spans="1:5" ht="22.5" x14ac:dyDescent="0.25">
      <c r="E4" s="6">
        <f xml:space="preserve"> SUM(Round11[[#This Row],[امتیاز نتیجه]:[امتیاز پاس گل]])</f>
        <v>0</v>
      </c>
    </row>
    <row r="5" spans="1:5" ht="22.5" x14ac:dyDescent="0.25">
      <c r="E5" s="6">
        <f xml:space="preserve"> SUM(Round11[[#This Row],[امتیاز نتیجه]:[امتیاز پاس گل]])</f>
        <v>0</v>
      </c>
    </row>
    <row r="6" spans="1:5" ht="22.5" x14ac:dyDescent="0.2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SUM(Round12[[#This Row],[امتیاز نتیجه]:[امتیاز پاس گل]])</f>
        <v>0</v>
      </c>
    </row>
    <row r="3" spans="1:5" ht="22.5" x14ac:dyDescent="0.25">
      <c r="E3" s="6">
        <f xml:space="preserve"> SUM(Round12[[#This Row],[امتیاز نتیجه]:[امتیاز پاس گل]])</f>
        <v>0</v>
      </c>
    </row>
    <row r="4" spans="1:5" ht="22.5" x14ac:dyDescent="0.25">
      <c r="E4" s="6">
        <f xml:space="preserve"> SUM(Round12[[#This Row],[امتیاز نتیجه]:[امتیاز پاس گل]])</f>
        <v>0</v>
      </c>
    </row>
    <row r="5" spans="1:5" ht="22.5" x14ac:dyDescent="0.25">
      <c r="E5" s="6">
        <f xml:space="preserve"> SUM(Round12[[#This Row],[امتیاز نتیجه]:[امتیاز پاس گل]])</f>
        <v>0</v>
      </c>
    </row>
    <row r="6" spans="1:5" ht="22.5" x14ac:dyDescent="0.2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SUM(Round13[[#This Row],[امتیاز نتیجه]:[امتیاز پاس گل]])</f>
        <v>0</v>
      </c>
    </row>
    <row r="3" spans="1:5" ht="22.5" x14ac:dyDescent="0.25">
      <c r="E3" s="6">
        <f xml:space="preserve"> SUM(Round13[[#This Row],[امتیاز نتیجه]:[امتیاز پاس گل]])</f>
        <v>0</v>
      </c>
    </row>
    <row r="4" spans="1:5" ht="22.5" x14ac:dyDescent="0.25">
      <c r="E4" s="6">
        <f xml:space="preserve"> SUM(Round13[[#This Row],[امتیاز نتیجه]:[امتیاز پاس گل]])</f>
        <v>0</v>
      </c>
    </row>
    <row r="5" spans="1:5" ht="22.5" x14ac:dyDescent="0.25">
      <c r="E5" s="6">
        <f xml:space="preserve"> SUM(Round13[[#This Row],[امتیاز نتیجه]:[امتیاز پاس گل]])</f>
        <v>0</v>
      </c>
    </row>
    <row r="6" spans="1:5" ht="22.5" x14ac:dyDescent="0.2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SUM(Round14[[#This Row],[امتیاز نتیجه]:[امتیاز پاس گل]])</f>
        <v>0</v>
      </c>
    </row>
    <row r="3" spans="1:5" ht="22.5" x14ac:dyDescent="0.25">
      <c r="E3" s="6">
        <f xml:space="preserve"> SUM(Round14[[#This Row],[امتیاز نتیجه]:[امتیاز پاس گل]])</f>
        <v>0</v>
      </c>
    </row>
    <row r="4" spans="1:5" ht="22.5" x14ac:dyDescent="0.25">
      <c r="E4" s="6">
        <f xml:space="preserve"> SUM(Round14[[#This Row],[امتیاز نتیجه]:[امتیاز پاس گل]])</f>
        <v>0</v>
      </c>
    </row>
    <row r="5" spans="1:5" ht="22.5" x14ac:dyDescent="0.25">
      <c r="E5" s="6">
        <f xml:space="preserve"> SUM(Round14[[#This Row],[امتیاز نتیجه]:[امتیاز پاس گل]])</f>
        <v>0</v>
      </c>
    </row>
    <row r="6" spans="1:5" ht="22.5" x14ac:dyDescent="0.2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SUM(Round15[[#This Row],[امتیاز نتیجه]:[امتیاز پاس گل]])</f>
        <v>0</v>
      </c>
    </row>
    <row r="3" spans="1:5" ht="22.5" x14ac:dyDescent="0.25">
      <c r="E3" s="6">
        <f xml:space="preserve"> SUM(Round15[[#This Row],[امتیاز نتیجه]:[امتیاز پاس گل]])</f>
        <v>0</v>
      </c>
    </row>
    <row r="4" spans="1:5" ht="22.5" x14ac:dyDescent="0.25">
      <c r="E4" s="6">
        <f xml:space="preserve"> SUM(Round15[[#This Row],[امتیاز نتیجه]:[امتیاز پاس گل]])</f>
        <v>0</v>
      </c>
    </row>
    <row r="5" spans="1:5" ht="22.5" x14ac:dyDescent="0.25">
      <c r="E5" s="6">
        <f xml:space="preserve"> SUM(Round15[[#This Row],[امتیاز نتیجه]:[امتیاز پاس گل]])</f>
        <v>0</v>
      </c>
    </row>
    <row r="6" spans="1:5" ht="22.5" x14ac:dyDescent="0.2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SUM(Round16[[#This Row],[امتیاز نتیجه]:[امتیاز پاس گل]])</f>
        <v>0</v>
      </c>
    </row>
    <row r="3" spans="1:5" ht="22.5" x14ac:dyDescent="0.25">
      <c r="E3" s="6">
        <f xml:space="preserve"> SUM(Round16[[#This Row],[امتیاز نتیجه]:[امتیاز پاس گل]])</f>
        <v>0</v>
      </c>
    </row>
    <row r="4" spans="1:5" ht="22.5" x14ac:dyDescent="0.25">
      <c r="E4" s="6">
        <f xml:space="preserve"> SUM(Round16[[#This Row],[امتیاز نتیجه]:[امتیاز پاس گل]])</f>
        <v>0</v>
      </c>
    </row>
    <row r="5" spans="1:5" ht="22.5" x14ac:dyDescent="0.25">
      <c r="E5" s="6">
        <f xml:space="preserve"> SUM(Round16[[#This Row],[امتیاز نتیجه]:[امتیاز پاس گل]])</f>
        <v>0</v>
      </c>
    </row>
    <row r="6" spans="1:5" ht="22.5" x14ac:dyDescent="0.2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SUM(Round17[[#This Row],[امتیاز نتیجه]:[امتیاز پاس گل]])</f>
        <v>0</v>
      </c>
    </row>
    <row r="3" spans="1:5" ht="22.5" x14ac:dyDescent="0.25">
      <c r="E3" s="6">
        <f xml:space="preserve"> SUM(Round17[[#This Row],[امتیاز نتیجه]:[امتیاز پاس گل]])</f>
        <v>0</v>
      </c>
    </row>
    <row r="4" spans="1:5" ht="22.5" x14ac:dyDescent="0.25">
      <c r="E4" s="6">
        <f xml:space="preserve"> SUM(Round17[[#This Row],[امتیاز نتیجه]:[امتیاز پاس گل]])</f>
        <v>0</v>
      </c>
    </row>
    <row r="5" spans="1:5" ht="22.5" x14ac:dyDescent="0.25">
      <c r="E5" s="6">
        <f xml:space="preserve"> SUM(Round17[[#This Row],[امتیاز نتیجه]:[امتیاز پاس گل]])</f>
        <v>0</v>
      </c>
    </row>
    <row r="6" spans="1:5" ht="22.5" x14ac:dyDescent="0.2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SUM(Round18[[#This Row],[امتیاز نتیجه]:[امتیاز پاس گل]])</f>
        <v>0</v>
      </c>
    </row>
    <row r="3" spans="1:5" ht="22.5" x14ac:dyDescent="0.25">
      <c r="E3" s="6">
        <f xml:space="preserve"> SUM(Round18[[#This Row],[امتیاز نتیجه]:[امتیاز پاس گل]])</f>
        <v>0</v>
      </c>
    </row>
    <row r="4" spans="1:5" ht="22.5" x14ac:dyDescent="0.25">
      <c r="E4" s="6">
        <f xml:space="preserve"> SUM(Round18[[#This Row],[امتیاز نتیجه]:[امتیاز پاس گل]])</f>
        <v>0</v>
      </c>
    </row>
    <row r="5" spans="1:5" ht="22.5" x14ac:dyDescent="0.25">
      <c r="E5" s="6">
        <f xml:space="preserve"> SUM(Round18[[#This Row],[امتیاز نتیجه]:[امتیاز پاس گل]])</f>
        <v>0</v>
      </c>
    </row>
    <row r="6" spans="1:5" ht="22.5" x14ac:dyDescent="0.2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 x14ac:dyDescent="0.2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 x14ac:dyDescent="0.2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 x14ac:dyDescent="0.2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 x14ac:dyDescent="0.2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 x14ac:dyDescent="0.2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 x14ac:dyDescent="0.2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 x14ac:dyDescent="0.2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 x14ac:dyDescent="0.2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 x14ac:dyDescent="0.2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 x14ac:dyDescent="0.2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 x14ac:dyDescent="0.2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 x14ac:dyDescent="0.2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 x14ac:dyDescent="0.2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 x14ac:dyDescent="0.2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 x14ac:dyDescent="0.2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 x14ac:dyDescent="0.2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 x14ac:dyDescent="0.2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 x14ac:dyDescent="0.2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 x14ac:dyDescent="0.2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 x14ac:dyDescent="0.2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 x14ac:dyDescent="0.2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 x14ac:dyDescent="0.2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 x14ac:dyDescent="0.2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 x14ac:dyDescent="0.2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 x14ac:dyDescent="0.2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 x14ac:dyDescent="0.2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 x14ac:dyDescent="0.2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 x14ac:dyDescent="0.2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 x14ac:dyDescent="0.2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 x14ac:dyDescent="0.2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 x14ac:dyDescent="0.2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 x14ac:dyDescent="0.2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 x14ac:dyDescent="0.2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 x14ac:dyDescent="0.2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 x14ac:dyDescent="0.2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 x14ac:dyDescent="0.2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 x14ac:dyDescent="0.2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 x14ac:dyDescent="0.2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 x14ac:dyDescent="0.2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 x14ac:dyDescent="0.2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 x14ac:dyDescent="0.2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 x14ac:dyDescent="0.2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 x14ac:dyDescent="0.2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 x14ac:dyDescent="0.2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 x14ac:dyDescent="0.2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 x14ac:dyDescent="0.2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 x14ac:dyDescent="0.2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 x14ac:dyDescent="0.2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 x14ac:dyDescent="0.2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 x14ac:dyDescent="0.2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 x14ac:dyDescent="0.2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 x14ac:dyDescent="0.2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 x14ac:dyDescent="0.2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 x14ac:dyDescent="0.2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 x14ac:dyDescent="0.2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 x14ac:dyDescent="0.2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 x14ac:dyDescent="0.2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 x14ac:dyDescent="0.2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 x14ac:dyDescent="0.2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 x14ac:dyDescent="0.2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 x14ac:dyDescent="0.2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 x14ac:dyDescent="0.2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 x14ac:dyDescent="0.2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 x14ac:dyDescent="0.2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 x14ac:dyDescent="0.2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 x14ac:dyDescent="0.2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 x14ac:dyDescent="0.2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 x14ac:dyDescent="0.2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 x14ac:dyDescent="0.2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 x14ac:dyDescent="0.2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 x14ac:dyDescent="0.2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 x14ac:dyDescent="0.2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 x14ac:dyDescent="0.2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 x14ac:dyDescent="0.2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 x14ac:dyDescent="0.2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 x14ac:dyDescent="0.2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 x14ac:dyDescent="0.2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 x14ac:dyDescent="0.2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 x14ac:dyDescent="0.2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 x14ac:dyDescent="0.2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 x14ac:dyDescent="0.2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 x14ac:dyDescent="0.2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 x14ac:dyDescent="0.2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 x14ac:dyDescent="0.2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 x14ac:dyDescent="0.2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 x14ac:dyDescent="0.2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 x14ac:dyDescent="0.2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 x14ac:dyDescent="0.2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 x14ac:dyDescent="0.2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 x14ac:dyDescent="0.2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 x14ac:dyDescent="0.2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 x14ac:dyDescent="0.2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 x14ac:dyDescent="0.2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158" priority="165"/>
  </conditionalFormatting>
  <conditionalFormatting sqref="A7">
    <cfRule type="duplicateValues" dxfId="157" priority="164"/>
  </conditionalFormatting>
  <conditionalFormatting sqref="A8">
    <cfRule type="duplicateValues" dxfId="156" priority="163"/>
  </conditionalFormatting>
  <conditionalFormatting sqref="A9">
    <cfRule type="duplicateValues" dxfId="155" priority="162"/>
  </conditionalFormatting>
  <conditionalFormatting sqref="A10">
    <cfRule type="duplicateValues" dxfId="154" priority="161"/>
  </conditionalFormatting>
  <conditionalFormatting sqref="A11">
    <cfRule type="duplicateValues" dxfId="153" priority="160"/>
  </conditionalFormatting>
  <conditionalFormatting sqref="A12">
    <cfRule type="duplicateValues" dxfId="152" priority="159"/>
  </conditionalFormatting>
  <conditionalFormatting sqref="A13">
    <cfRule type="duplicateValues" dxfId="151" priority="158"/>
  </conditionalFormatting>
  <conditionalFormatting sqref="A14">
    <cfRule type="duplicateValues" dxfId="150" priority="157"/>
  </conditionalFormatting>
  <conditionalFormatting sqref="A15">
    <cfRule type="duplicateValues" dxfId="149" priority="156"/>
  </conditionalFormatting>
  <conditionalFormatting sqref="A16">
    <cfRule type="duplicateValues" dxfId="148" priority="155"/>
  </conditionalFormatting>
  <conditionalFormatting sqref="A17">
    <cfRule type="duplicateValues" dxfId="147" priority="154"/>
  </conditionalFormatting>
  <conditionalFormatting sqref="A18">
    <cfRule type="duplicateValues" dxfId="146" priority="153"/>
  </conditionalFormatting>
  <conditionalFormatting sqref="A19">
    <cfRule type="duplicateValues" dxfId="145" priority="152"/>
  </conditionalFormatting>
  <conditionalFormatting sqref="A20">
    <cfRule type="duplicateValues" dxfId="144" priority="151"/>
  </conditionalFormatting>
  <conditionalFormatting sqref="A21">
    <cfRule type="duplicateValues" dxfId="143" priority="150"/>
  </conditionalFormatting>
  <conditionalFormatting sqref="A22">
    <cfRule type="duplicateValues" dxfId="142" priority="149"/>
  </conditionalFormatting>
  <conditionalFormatting sqref="A23">
    <cfRule type="duplicateValues" dxfId="141" priority="148"/>
  </conditionalFormatting>
  <conditionalFormatting sqref="A24">
    <cfRule type="duplicateValues" dxfId="140" priority="147"/>
  </conditionalFormatting>
  <conditionalFormatting sqref="A25">
    <cfRule type="duplicateValues" dxfId="139" priority="146"/>
  </conditionalFormatting>
  <conditionalFormatting sqref="A26">
    <cfRule type="duplicateValues" dxfId="138" priority="145"/>
  </conditionalFormatting>
  <conditionalFormatting sqref="A27">
    <cfRule type="duplicateValues" dxfId="137" priority="144"/>
  </conditionalFormatting>
  <conditionalFormatting sqref="A27">
    <cfRule type="duplicateValues" dxfId="136" priority="143"/>
  </conditionalFormatting>
  <conditionalFormatting sqref="A28">
    <cfRule type="duplicateValues" dxfId="135" priority="142"/>
  </conditionalFormatting>
  <conditionalFormatting sqref="A28">
    <cfRule type="duplicateValues" dxfId="134" priority="141"/>
  </conditionalFormatting>
  <conditionalFormatting sqref="A29">
    <cfRule type="duplicateValues" dxfId="133" priority="140"/>
  </conditionalFormatting>
  <conditionalFormatting sqref="A29">
    <cfRule type="duplicateValues" dxfId="132" priority="139"/>
  </conditionalFormatting>
  <conditionalFormatting sqref="A30">
    <cfRule type="duplicateValues" dxfId="131" priority="138"/>
  </conditionalFormatting>
  <conditionalFormatting sqref="A30">
    <cfRule type="duplicateValues" dxfId="130" priority="137"/>
  </conditionalFormatting>
  <conditionalFormatting sqref="A31">
    <cfRule type="duplicateValues" dxfId="129" priority="136"/>
  </conditionalFormatting>
  <conditionalFormatting sqref="A31">
    <cfRule type="duplicateValues" dxfId="128" priority="135"/>
  </conditionalFormatting>
  <conditionalFormatting sqref="A32">
    <cfRule type="duplicateValues" dxfId="127" priority="134"/>
  </conditionalFormatting>
  <conditionalFormatting sqref="A32">
    <cfRule type="duplicateValues" dxfId="126" priority="133"/>
  </conditionalFormatting>
  <conditionalFormatting sqref="A33">
    <cfRule type="duplicateValues" dxfId="125" priority="132"/>
  </conditionalFormatting>
  <conditionalFormatting sqref="A33">
    <cfRule type="duplicateValues" dxfId="124" priority="131"/>
  </conditionalFormatting>
  <conditionalFormatting sqref="A34">
    <cfRule type="duplicateValues" dxfId="123" priority="130"/>
  </conditionalFormatting>
  <conditionalFormatting sqref="A34">
    <cfRule type="duplicateValues" dxfId="122" priority="129"/>
  </conditionalFormatting>
  <conditionalFormatting sqref="A35">
    <cfRule type="duplicateValues" dxfId="121" priority="128"/>
  </conditionalFormatting>
  <conditionalFormatting sqref="A35">
    <cfRule type="duplicateValues" dxfId="120" priority="127"/>
  </conditionalFormatting>
  <conditionalFormatting sqref="A36:A46">
    <cfRule type="duplicateValues" dxfId="119" priority="126"/>
  </conditionalFormatting>
  <conditionalFormatting sqref="A36">
    <cfRule type="duplicateValues" dxfId="118" priority="125"/>
  </conditionalFormatting>
  <conditionalFormatting sqref="A37">
    <cfRule type="duplicateValues" dxfId="117" priority="124"/>
  </conditionalFormatting>
  <conditionalFormatting sqref="A38">
    <cfRule type="duplicateValues" dxfId="116" priority="123"/>
  </conditionalFormatting>
  <conditionalFormatting sqref="A38">
    <cfRule type="duplicateValues" dxfId="115" priority="122"/>
  </conditionalFormatting>
  <conditionalFormatting sqref="A39">
    <cfRule type="duplicateValues" dxfId="114" priority="121"/>
  </conditionalFormatting>
  <conditionalFormatting sqref="A39">
    <cfRule type="duplicateValues" dxfId="113" priority="120"/>
  </conditionalFormatting>
  <conditionalFormatting sqref="A40">
    <cfRule type="duplicateValues" dxfId="112" priority="119"/>
  </conditionalFormatting>
  <conditionalFormatting sqref="A40">
    <cfRule type="duplicateValues" dxfId="111" priority="118"/>
  </conditionalFormatting>
  <conditionalFormatting sqref="A41">
    <cfRule type="duplicateValues" dxfId="110" priority="117"/>
  </conditionalFormatting>
  <conditionalFormatting sqref="A41">
    <cfRule type="duplicateValues" dxfId="109" priority="116"/>
  </conditionalFormatting>
  <conditionalFormatting sqref="A42">
    <cfRule type="duplicateValues" dxfId="108" priority="115"/>
  </conditionalFormatting>
  <conditionalFormatting sqref="A42">
    <cfRule type="duplicateValues" dxfId="107" priority="114"/>
  </conditionalFormatting>
  <conditionalFormatting sqref="A43">
    <cfRule type="duplicateValues" dxfId="106" priority="113"/>
  </conditionalFormatting>
  <conditionalFormatting sqref="A43">
    <cfRule type="duplicateValues" dxfId="105" priority="112"/>
  </conditionalFormatting>
  <conditionalFormatting sqref="A44">
    <cfRule type="duplicateValues" dxfId="104" priority="111"/>
  </conditionalFormatting>
  <conditionalFormatting sqref="A44">
    <cfRule type="duplicateValues" dxfId="103" priority="110"/>
  </conditionalFormatting>
  <conditionalFormatting sqref="A45">
    <cfRule type="duplicateValues" dxfId="102" priority="109"/>
  </conditionalFormatting>
  <conditionalFormatting sqref="A45">
    <cfRule type="duplicateValues" dxfId="101" priority="108"/>
  </conditionalFormatting>
  <conditionalFormatting sqref="A46">
    <cfRule type="duplicateValues" dxfId="100" priority="107"/>
  </conditionalFormatting>
  <conditionalFormatting sqref="A46">
    <cfRule type="duplicateValues" dxfId="99" priority="106"/>
  </conditionalFormatting>
  <conditionalFormatting sqref="A47:A57">
    <cfRule type="duplicateValues" dxfId="98" priority="105"/>
  </conditionalFormatting>
  <conditionalFormatting sqref="A47">
    <cfRule type="duplicateValues" dxfId="97" priority="104"/>
  </conditionalFormatting>
  <conditionalFormatting sqref="A48">
    <cfRule type="duplicateValues" dxfId="96" priority="103"/>
  </conditionalFormatting>
  <conditionalFormatting sqref="A49">
    <cfRule type="duplicateValues" dxfId="95" priority="102"/>
  </conditionalFormatting>
  <conditionalFormatting sqref="A49">
    <cfRule type="duplicateValues" dxfId="94" priority="101"/>
  </conditionalFormatting>
  <conditionalFormatting sqref="A50">
    <cfRule type="duplicateValues" dxfId="93" priority="100"/>
  </conditionalFormatting>
  <conditionalFormatting sqref="A50">
    <cfRule type="duplicateValues" dxfId="92" priority="99"/>
  </conditionalFormatting>
  <conditionalFormatting sqref="A51">
    <cfRule type="duplicateValues" dxfId="91" priority="98"/>
  </conditionalFormatting>
  <conditionalFormatting sqref="A51">
    <cfRule type="duplicateValues" dxfId="90" priority="97"/>
  </conditionalFormatting>
  <conditionalFormatting sqref="A52">
    <cfRule type="duplicateValues" dxfId="89" priority="96"/>
  </conditionalFormatting>
  <conditionalFormatting sqref="A52">
    <cfRule type="duplicateValues" dxfId="88" priority="95"/>
  </conditionalFormatting>
  <conditionalFormatting sqref="A53">
    <cfRule type="duplicateValues" dxfId="87" priority="94"/>
  </conditionalFormatting>
  <conditionalFormatting sqref="A53">
    <cfRule type="duplicateValues" dxfId="86" priority="93"/>
  </conditionalFormatting>
  <conditionalFormatting sqref="A54">
    <cfRule type="duplicateValues" dxfId="85" priority="92"/>
  </conditionalFormatting>
  <conditionalFormatting sqref="A54">
    <cfRule type="duplicateValues" dxfId="84" priority="91"/>
  </conditionalFormatting>
  <conditionalFormatting sqref="A55">
    <cfRule type="duplicateValues" dxfId="83" priority="90"/>
  </conditionalFormatting>
  <conditionalFormatting sqref="A55">
    <cfRule type="duplicateValues" dxfId="82" priority="89"/>
  </conditionalFormatting>
  <conditionalFormatting sqref="A56">
    <cfRule type="duplicateValues" dxfId="81" priority="88"/>
  </conditionalFormatting>
  <conditionalFormatting sqref="A56">
    <cfRule type="duplicateValues" dxfId="80" priority="87"/>
  </conditionalFormatting>
  <conditionalFormatting sqref="A57">
    <cfRule type="duplicateValues" dxfId="79" priority="86"/>
  </conditionalFormatting>
  <conditionalFormatting sqref="A57">
    <cfRule type="duplicateValues" dxfId="78" priority="85"/>
  </conditionalFormatting>
  <conditionalFormatting sqref="A58:A68">
    <cfRule type="duplicateValues" dxfId="77" priority="84"/>
  </conditionalFormatting>
  <conditionalFormatting sqref="A58">
    <cfRule type="duplicateValues" dxfId="76" priority="83"/>
  </conditionalFormatting>
  <conditionalFormatting sqref="A59">
    <cfRule type="duplicateValues" dxfId="75" priority="82"/>
  </conditionalFormatting>
  <conditionalFormatting sqref="A60">
    <cfRule type="duplicateValues" dxfId="74" priority="81"/>
  </conditionalFormatting>
  <conditionalFormatting sqref="A60">
    <cfRule type="duplicateValues" dxfId="73" priority="80"/>
  </conditionalFormatting>
  <conditionalFormatting sqref="A61">
    <cfRule type="duplicateValues" dxfId="72" priority="79"/>
  </conditionalFormatting>
  <conditionalFormatting sqref="A61">
    <cfRule type="duplicateValues" dxfId="71" priority="78"/>
  </conditionalFormatting>
  <conditionalFormatting sqref="A62">
    <cfRule type="duplicateValues" dxfId="70" priority="77"/>
  </conditionalFormatting>
  <conditionalFormatting sqref="A62">
    <cfRule type="duplicateValues" dxfId="69" priority="76"/>
  </conditionalFormatting>
  <conditionalFormatting sqref="A63">
    <cfRule type="duplicateValues" dxfId="68" priority="75"/>
  </conditionalFormatting>
  <conditionalFormatting sqref="A63">
    <cfRule type="duplicateValues" dxfId="67" priority="74"/>
  </conditionalFormatting>
  <conditionalFormatting sqref="A64">
    <cfRule type="duplicateValues" dxfId="66" priority="73"/>
  </conditionalFormatting>
  <conditionalFormatting sqref="A64">
    <cfRule type="duplicateValues" dxfId="65" priority="72"/>
  </conditionalFormatting>
  <conditionalFormatting sqref="A65">
    <cfRule type="duplicateValues" dxfId="64" priority="71"/>
  </conditionalFormatting>
  <conditionalFormatting sqref="A65">
    <cfRule type="duplicateValues" dxfId="63" priority="70"/>
  </conditionalFormatting>
  <conditionalFormatting sqref="A66">
    <cfRule type="duplicateValues" dxfId="62" priority="69"/>
  </conditionalFormatting>
  <conditionalFormatting sqref="A66">
    <cfRule type="duplicateValues" dxfId="61" priority="68"/>
  </conditionalFormatting>
  <conditionalFormatting sqref="A67">
    <cfRule type="duplicateValues" dxfId="60" priority="67"/>
  </conditionalFormatting>
  <conditionalFormatting sqref="A67">
    <cfRule type="duplicateValues" dxfId="59" priority="66"/>
  </conditionalFormatting>
  <conditionalFormatting sqref="A68">
    <cfRule type="duplicateValues" dxfId="58" priority="65"/>
  </conditionalFormatting>
  <conditionalFormatting sqref="A68">
    <cfRule type="duplicateValues" dxfId="57" priority="64"/>
  </conditionalFormatting>
  <conditionalFormatting sqref="A69:A79">
    <cfRule type="duplicateValues" dxfId="56" priority="63"/>
  </conditionalFormatting>
  <conditionalFormatting sqref="A69">
    <cfRule type="duplicateValues" dxfId="55" priority="62"/>
  </conditionalFormatting>
  <conditionalFormatting sqref="A70">
    <cfRule type="duplicateValues" dxfId="54" priority="61"/>
  </conditionalFormatting>
  <conditionalFormatting sqref="A71">
    <cfRule type="duplicateValues" dxfId="53" priority="60"/>
  </conditionalFormatting>
  <conditionalFormatting sqref="A71">
    <cfRule type="duplicateValues" dxfId="52" priority="59"/>
  </conditionalFormatting>
  <conditionalFormatting sqref="A72">
    <cfRule type="duplicateValues" dxfId="51" priority="58"/>
  </conditionalFormatting>
  <conditionalFormatting sqref="A72">
    <cfRule type="duplicateValues" dxfId="50" priority="57"/>
  </conditionalFormatting>
  <conditionalFormatting sqref="A73">
    <cfRule type="duplicateValues" dxfId="49" priority="56"/>
  </conditionalFormatting>
  <conditionalFormatting sqref="A73">
    <cfRule type="duplicateValues" dxfId="48" priority="55"/>
  </conditionalFormatting>
  <conditionalFormatting sqref="A74">
    <cfRule type="duplicateValues" dxfId="47" priority="54"/>
  </conditionalFormatting>
  <conditionalFormatting sqref="A74">
    <cfRule type="duplicateValues" dxfId="46" priority="53"/>
  </conditionalFormatting>
  <conditionalFormatting sqref="A75">
    <cfRule type="duplicateValues" dxfId="45" priority="52"/>
  </conditionalFormatting>
  <conditionalFormatting sqref="A75">
    <cfRule type="duplicateValues" dxfId="44" priority="51"/>
  </conditionalFormatting>
  <conditionalFormatting sqref="A76">
    <cfRule type="duplicateValues" dxfId="43" priority="50"/>
  </conditionalFormatting>
  <conditionalFormatting sqref="A76">
    <cfRule type="duplicateValues" dxfId="42" priority="49"/>
  </conditionalFormatting>
  <conditionalFormatting sqref="A77">
    <cfRule type="duplicateValues" dxfId="41" priority="48"/>
  </conditionalFormatting>
  <conditionalFormatting sqref="A77">
    <cfRule type="duplicateValues" dxfId="40" priority="47"/>
  </conditionalFormatting>
  <conditionalFormatting sqref="A78">
    <cfRule type="duplicateValues" dxfId="39" priority="46"/>
  </conditionalFormatting>
  <conditionalFormatting sqref="A78">
    <cfRule type="duplicateValues" dxfId="38" priority="45"/>
  </conditionalFormatting>
  <conditionalFormatting sqref="A79">
    <cfRule type="duplicateValues" dxfId="37" priority="44"/>
  </conditionalFormatting>
  <conditionalFormatting sqref="A79">
    <cfRule type="duplicateValues" dxfId="36" priority="43"/>
  </conditionalFormatting>
  <conditionalFormatting sqref="A80:A90">
    <cfRule type="duplicateValues" dxfId="35" priority="42"/>
  </conditionalFormatting>
  <conditionalFormatting sqref="A80">
    <cfRule type="duplicateValues" dxfId="34" priority="41"/>
  </conditionalFormatting>
  <conditionalFormatting sqref="A81">
    <cfRule type="duplicateValues" dxfId="33" priority="40"/>
  </conditionalFormatting>
  <conditionalFormatting sqref="A82">
    <cfRule type="duplicateValues" dxfId="32" priority="39"/>
  </conditionalFormatting>
  <conditionalFormatting sqref="A82">
    <cfRule type="duplicateValues" dxfId="31" priority="38"/>
  </conditionalFormatting>
  <conditionalFormatting sqref="A83">
    <cfRule type="duplicateValues" dxfId="30" priority="37"/>
  </conditionalFormatting>
  <conditionalFormatting sqref="A83">
    <cfRule type="duplicateValues" dxfId="29" priority="36"/>
  </conditionalFormatting>
  <conditionalFormatting sqref="A84">
    <cfRule type="duplicateValues" dxfId="28" priority="35"/>
  </conditionalFormatting>
  <conditionalFormatting sqref="A84">
    <cfRule type="duplicateValues" dxfId="27" priority="34"/>
  </conditionalFormatting>
  <conditionalFormatting sqref="A85">
    <cfRule type="duplicateValues" dxfId="26" priority="33"/>
  </conditionalFormatting>
  <conditionalFormatting sqref="A85">
    <cfRule type="duplicateValues" dxfId="25" priority="32"/>
  </conditionalFormatting>
  <conditionalFormatting sqref="A86">
    <cfRule type="duplicateValues" dxfId="24" priority="31"/>
  </conditionalFormatting>
  <conditionalFormatting sqref="A86">
    <cfRule type="duplicateValues" dxfId="23" priority="30"/>
  </conditionalFormatting>
  <conditionalFormatting sqref="A87">
    <cfRule type="duplicateValues" dxfId="22" priority="29"/>
  </conditionalFormatting>
  <conditionalFormatting sqref="A87">
    <cfRule type="duplicateValues" dxfId="21" priority="28"/>
  </conditionalFormatting>
  <conditionalFormatting sqref="A88">
    <cfRule type="duplicateValues" dxfId="20" priority="27"/>
  </conditionalFormatting>
  <conditionalFormatting sqref="A88">
    <cfRule type="duplicateValues" dxfId="19" priority="26"/>
  </conditionalFormatting>
  <conditionalFormatting sqref="A89">
    <cfRule type="duplicateValues" dxfId="18" priority="25"/>
  </conditionalFormatting>
  <conditionalFormatting sqref="A89">
    <cfRule type="duplicateValues" dxfId="17" priority="24"/>
  </conditionalFormatting>
  <conditionalFormatting sqref="A90">
    <cfRule type="duplicateValues" dxfId="16" priority="23"/>
  </conditionalFormatting>
  <conditionalFormatting sqref="A90">
    <cfRule type="duplicateValues" dxfId="15" priority="22"/>
  </conditionalFormatting>
  <conditionalFormatting sqref="A91">
    <cfRule type="duplicateValues" dxfId="14" priority="20"/>
  </conditionalFormatting>
  <conditionalFormatting sqref="A92">
    <cfRule type="duplicateValues" dxfId="13" priority="19"/>
  </conditionalFormatting>
  <conditionalFormatting sqref="A93">
    <cfRule type="duplicateValues" dxfId="12" priority="18"/>
  </conditionalFormatting>
  <conditionalFormatting sqref="A93">
    <cfRule type="duplicateValues" dxfId="11" priority="17"/>
  </conditionalFormatting>
  <conditionalFormatting sqref="A94">
    <cfRule type="duplicateValues" dxfId="10" priority="16"/>
  </conditionalFormatting>
  <conditionalFormatting sqref="A94">
    <cfRule type="duplicateValues" dxfId="9" priority="15"/>
  </conditionalFormatting>
  <conditionalFormatting sqref="A91:A94">
    <cfRule type="duplicateValues" dxfId="8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SUM(Round19[[#This Row],[امتیاز نتیجه]:[امتیاز پاس گل]])</f>
        <v>0</v>
      </c>
    </row>
    <row r="3" spans="1:5" ht="22.5" x14ac:dyDescent="0.25">
      <c r="E3" s="6">
        <f xml:space="preserve"> SUM(Round19[[#This Row],[امتیاز نتیجه]:[امتیاز پاس گل]])</f>
        <v>0</v>
      </c>
    </row>
    <row r="4" spans="1:5" ht="22.5" x14ac:dyDescent="0.25">
      <c r="E4" s="6">
        <f xml:space="preserve"> SUM(Round19[[#This Row],[امتیاز نتیجه]:[امتیاز پاس گل]])</f>
        <v>0</v>
      </c>
    </row>
    <row r="5" spans="1:5" ht="22.5" x14ac:dyDescent="0.25">
      <c r="E5" s="6">
        <f xml:space="preserve"> SUM(Round19[[#This Row],[امتیاز نتیجه]:[امتیاز پاس گل]])</f>
        <v>0</v>
      </c>
    </row>
    <row r="6" spans="1:5" ht="22.5" x14ac:dyDescent="0.2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SUM(Round20[[#This Row],[امتیاز نتیجه]:[امتیاز پاس گل]])</f>
        <v>0</v>
      </c>
    </row>
    <row r="3" spans="1:5" ht="22.5" x14ac:dyDescent="0.25">
      <c r="E3" s="6">
        <f xml:space="preserve"> SUM(Round20[[#This Row],[امتیاز نتیجه]:[امتیاز پاس گل]])</f>
        <v>0</v>
      </c>
    </row>
    <row r="4" spans="1:5" ht="22.5" x14ac:dyDescent="0.25">
      <c r="E4" s="6">
        <f xml:space="preserve"> SUM(Round20[[#This Row],[امتیاز نتیجه]:[امتیاز پاس گل]])</f>
        <v>0</v>
      </c>
    </row>
    <row r="5" spans="1:5" ht="22.5" x14ac:dyDescent="0.25">
      <c r="E5" s="6">
        <f xml:space="preserve"> SUM(Round20[[#This Row],[امتیاز نتیجه]:[امتیاز پاس گل]])</f>
        <v>0</v>
      </c>
    </row>
    <row r="6" spans="1:5" ht="22.5" x14ac:dyDescent="0.2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SUM(Round21[[#This Row],[امتیاز نتیجه]:[امتیاز پاس گل]])</f>
        <v>0</v>
      </c>
    </row>
    <row r="3" spans="1:5" ht="22.5" x14ac:dyDescent="0.25">
      <c r="E3" s="6">
        <f xml:space="preserve"> SUM(Round21[[#This Row],[امتیاز نتیجه]:[امتیاز پاس گل]])</f>
        <v>0</v>
      </c>
    </row>
    <row r="4" spans="1:5" ht="22.5" x14ac:dyDescent="0.25">
      <c r="E4" s="6">
        <f xml:space="preserve"> SUM(Round21[[#This Row],[امتیاز نتیجه]:[امتیاز پاس گل]])</f>
        <v>0</v>
      </c>
    </row>
    <row r="5" spans="1:5" ht="22.5" x14ac:dyDescent="0.25">
      <c r="E5" s="6">
        <f xml:space="preserve"> SUM(Round21[[#This Row],[امتیاز نتیجه]:[امتیاز پاس گل]])</f>
        <v>0</v>
      </c>
    </row>
    <row r="6" spans="1:5" ht="22.5" x14ac:dyDescent="0.2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SUM(Round22[[#This Row],[امتیاز نتیجه]:[امتیاز پاس گل]])</f>
        <v>0</v>
      </c>
    </row>
    <row r="3" spans="1:5" ht="22.5" x14ac:dyDescent="0.25">
      <c r="E3" s="6">
        <f xml:space="preserve"> SUM(Round22[[#This Row],[امتیاز نتیجه]:[امتیاز پاس گل]])</f>
        <v>0</v>
      </c>
    </row>
    <row r="4" spans="1:5" ht="22.5" x14ac:dyDescent="0.25">
      <c r="E4" s="6">
        <f xml:space="preserve"> SUM(Round22[[#This Row],[امتیاز نتیجه]:[امتیاز پاس گل]])</f>
        <v>0</v>
      </c>
    </row>
    <row r="5" spans="1:5" ht="22.5" x14ac:dyDescent="0.25">
      <c r="E5" s="6">
        <f xml:space="preserve"> SUM(Round22[[#This Row],[امتیاز نتیجه]:[امتیاز پاس گل]])</f>
        <v>0</v>
      </c>
    </row>
    <row r="6" spans="1:5" ht="22.5" x14ac:dyDescent="0.2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SUM(Round23[[#This Row],[امتیاز نتیجه]:[امتیاز پاس گل]])</f>
        <v>0</v>
      </c>
    </row>
    <row r="3" spans="1:5" ht="22.5" x14ac:dyDescent="0.25">
      <c r="E3" s="6">
        <f xml:space="preserve"> SUM(Round23[[#This Row],[امتیاز نتیجه]:[امتیاز پاس گل]])</f>
        <v>0</v>
      </c>
    </row>
    <row r="4" spans="1:5" ht="22.5" x14ac:dyDescent="0.25">
      <c r="E4" s="6">
        <f xml:space="preserve"> SUM(Round23[[#This Row],[امتیاز نتیجه]:[امتیاز پاس گل]])</f>
        <v>0</v>
      </c>
    </row>
    <row r="5" spans="1:5" ht="22.5" x14ac:dyDescent="0.25">
      <c r="E5" s="6">
        <f xml:space="preserve"> SUM(Round23[[#This Row],[امتیاز نتیجه]:[امتیاز پاس گل]])</f>
        <v>0</v>
      </c>
    </row>
    <row r="6" spans="1:5" ht="22.5" x14ac:dyDescent="0.2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SUM(Round24[[#This Row],[امتیاز نتیجه]:[امتیاز پاس گل]])</f>
        <v>0</v>
      </c>
    </row>
    <row r="3" spans="1:5" ht="22.5" x14ac:dyDescent="0.25">
      <c r="E3" s="6">
        <f xml:space="preserve"> SUM(Round24[[#This Row],[امتیاز نتیجه]:[امتیاز پاس گل]])</f>
        <v>0</v>
      </c>
    </row>
    <row r="4" spans="1:5" ht="22.5" x14ac:dyDescent="0.25">
      <c r="E4" s="6">
        <f xml:space="preserve"> SUM(Round24[[#This Row],[امتیاز نتیجه]:[امتیاز پاس گل]])</f>
        <v>0</v>
      </c>
    </row>
    <row r="5" spans="1:5" ht="22.5" x14ac:dyDescent="0.25">
      <c r="E5" s="6">
        <f xml:space="preserve"> SUM(Round24[[#This Row],[امتیاز نتیجه]:[امتیاز پاس گل]])</f>
        <v>0</v>
      </c>
    </row>
    <row r="6" spans="1:5" ht="22.5" x14ac:dyDescent="0.2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SUM(Round25[[#This Row],[امتیاز نتیجه]:[امتیاز پاس گل]])</f>
        <v>0</v>
      </c>
    </row>
    <row r="3" spans="1:5" ht="22.5" x14ac:dyDescent="0.25">
      <c r="E3" s="6">
        <f xml:space="preserve"> SUM(Round25[[#This Row],[امتیاز نتیجه]:[امتیاز پاس گل]])</f>
        <v>0</v>
      </c>
    </row>
    <row r="4" spans="1:5" ht="22.5" x14ac:dyDescent="0.25">
      <c r="E4" s="6">
        <f xml:space="preserve"> SUM(Round25[[#This Row],[امتیاز نتیجه]:[امتیاز پاس گل]])</f>
        <v>0</v>
      </c>
    </row>
    <row r="5" spans="1:5" ht="22.5" x14ac:dyDescent="0.25">
      <c r="E5" s="6">
        <f xml:space="preserve"> SUM(Round25[[#This Row],[امتیاز نتیجه]:[امتیاز پاس گل]])</f>
        <v>0</v>
      </c>
    </row>
    <row r="6" spans="1:5" ht="22.5" x14ac:dyDescent="0.2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SUM(Round26[[#This Row],[امتیاز نتیجه]:[امتیاز پاس گل]])</f>
        <v>0</v>
      </c>
    </row>
    <row r="3" spans="1:5" ht="22.5" x14ac:dyDescent="0.25">
      <c r="E3" s="6">
        <f xml:space="preserve"> SUM(Round26[[#This Row],[امتیاز نتیجه]:[امتیاز پاس گل]])</f>
        <v>0</v>
      </c>
    </row>
    <row r="4" spans="1:5" ht="22.5" x14ac:dyDescent="0.25">
      <c r="E4" s="6">
        <f xml:space="preserve"> SUM(Round26[[#This Row],[امتیاز نتیجه]:[امتیاز پاس گل]])</f>
        <v>0</v>
      </c>
    </row>
    <row r="5" spans="1:5" ht="22.5" x14ac:dyDescent="0.25">
      <c r="E5" s="6">
        <f xml:space="preserve"> SUM(Round26[[#This Row],[امتیاز نتیجه]:[امتیاز پاس گل]])</f>
        <v>0</v>
      </c>
    </row>
    <row r="6" spans="1:5" ht="22.5" x14ac:dyDescent="0.2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SUM(Round27[[#This Row],[امتیاز نتیجه]:[امتیاز پاس گل]])</f>
        <v>0</v>
      </c>
    </row>
    <row r="3" spans="1:5" ht="22.5" x14ac:dyDescent="0.25">
      <c r="E3" s="6">
        <f xml:space="preserve"> SUM(Round27[[#This Row],[امتیاز نتیجه]:[امتیاز پاس گل]])</f>
        <v>0</v>
      </c>
    </row>
    <row r="4" spans="1:5" ht="22.5" x14ac:dyDescent="0.25">
      <c r="E4" s="6">
        <f xml:space="preserve"> SUM(Round27[[#This Row],[امتیاز نتیجه]:[امتیاز پاس گل]])</f>
        <v>0</v>
      </c>
    </row>
    <row r="5" spans="1:5" ht="22.5" x14ac:dyDescent="0.25">
      <c r="E5" s="6">
        <f xml:space="preserve"> SUM(Round27[[#This Row],[امتیاز نتیجه]:[امتیاز پاس گل]])</f>
        <v>0</v>
      </c>
    </row>
    <row r="6" spans="1:5" ht="22.5" x14ac:dyDescent="0.2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SUM(Round28[[#This Row],[امتیاز نتیجه]:[امتیاز پاس گل]])</f>
        <v>0</v>
      </c>
    </row>
    <row r="3" spans="1:5" ht="22.5" x14ac:dyDescent="0.25">
      <c r="E3" s="6">
        <f xml:space="preserve"> SUM(Round28[[#This Row],[امتیاز نتیجه]:[امتیاز پاس گل]])</f>
        <v>0</v>
      </c>
    </row>
    <row r="4" spans="1:5" ht="22.5" x14ac:dyDescent="0.25">
      <c r="E4" s="6">
        <f xml:space="preserve"> SUM(Round28[[#This Row],[امتیاز نتیجه]:[امتیاز پاس گل]])</f>
        <v>0</v>
      </c>
    </row>
    <row r="5" spans="1:5" ht="22.5" x14ac:dyDescent="0.25">
      <c r="E5" s="6">
        <f xml:space="preserve"> SUM(Round28[[#This Row],[امتیاز نتیجه]:[امتیاز پاس گل]])</f>
        <v>0</v>
      </c>
    </row>
    <row r="6" spans="1:5" ht="22.5" x14ac:dyDescent="0.2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 x14ac:dyDescent="0.2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 x14ac:dyDescent="0.2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 x14ac:dyDescent="0.2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 x14ac:dyDescent="0.2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 x14ac:dyDescent="0.2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 x14ac:dyDescent="0.2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 x14ac:dyDescent="0.2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 x14ac:dyDescent="0.2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 x14ac:dyDescent="0.2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 x14ac:dyDescent="0.2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 x14ac:dyDescent="0.2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 x14ac:dyDescent="0.2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 x14ac:dyDescent="0.2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 x14ac:dyDescent="0.2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 x14ac:dyDescent="0.2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 x14ac:dyDescent="0.2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 x14ac:dyDescent="0.2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 x14ac:dyDescent="0.2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 x14ac:dyDescent="0.2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 x14ac:dyDescent="0.2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 x14ac:dyDescent="0.2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 x14ac:dyDescent="0.2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 x14ac:dyDescent="0.2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 x14ac:dyDescent="0.2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 x14ac:dyDescent="0.2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 x14ac:dyDescent="0.2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 x14ac:dyDescent="0.2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 x14ac:dyDescent="0.2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 x14ac:dyDescent="0.2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 x14ac:dyDescent="0.2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 x14ac:dyDescent="0.2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 x14ac:dyDescent="0.2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 x14ac:dyDescent="0.2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 x14ac:dyDescent="0.2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 x14ac:dyDescent="0.2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 x14ac:dyDescent="0.2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 x14ac:dyDescent="0.2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 x14ac:dyDescent="0.2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 x14ac:dyDescent="0.2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 x14ac:dyDescent="0.2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 x14ac:dyDescent="0.2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 x14ac:dyDescent="0.2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 x14ac:dyDescent="0.2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 x14ac:dyDescent="0.2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 x14ac:dyDescent="0.2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 x14ac:dyDescent="0.2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 x14ac:dyDescent="0.2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 x14ac:dyDescent="0.2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 x14ac:dyDescent="0.2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 x14ac:dyDescent="0.2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 x14ac:dyDescent="0.2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 x14ac:dyDescent="0.2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 x14ac:dyDescent="0.2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 x14ac:dyDescent="0.2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 x14ac:dyDescent="0.2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 x14ac:dyDescent="0.2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 x14ac:dyDescent="0.2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 x14ac:dyDescent="0.2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 x14ac:dyDescent="0.2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 x14ac:dyDescent="0.2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 x14ac:dyDescent="0.2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 x14ac:dyDescent="0.2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 x14ac:dyDescent="0.2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 x14ac:dyDescent="0.2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 x14ac:dyDescent="0.2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 x14ac:dyDescent="0.2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 x14ac:dyDescent="0.2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 x14ac:dyDescent="0.2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 x14ac:dyDescent="0.2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 x14ac:dyDescent="0.2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 x14ac:dyDescent="0.2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 x14ac:dyDescent="0.2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 x14ac:dyDescent="0.2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 x14ac:dyDescent="0.2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 x14ac:dyDescent="0.2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 x14ac:dyDescent="0.2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 x14ac:dyDescent="0.2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 x14ac:dyDescent="0.2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 x14ac:dyDescent="0.2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 x14ac:dyDescent="0.2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 x14ac:dyDescent="0.2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7" priority="170"/>
    <cfRule type="duplicateValues" dxfId="6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SUM(Round29[[#This Row],[امتیاز نتیجه]:[امتیاز پاس گل]])</f>
        <v>0</v>
      </c>
    </row>
    <row r="3" spans="1:5" ht="22.5" x14ac:dyDescent="0.25">
      <c r="E3" s="6">
        <f xml:space="preserve"> SUM(Round29[[#This Row],[امتیاز نتیجه]:[امتیاز پاس گل]])</f>
        <v>0</v>
      </c>
    </row>
    <row r="4" spans="1:5" ht="22.5" x14ac:dyDescent="0.25">
      <c r="E4" s="6">
        <f xml:space="preserve"> SUM(Round29[[#This Row],[امتیاز نتیجه]:[امتیاز پاس گل]])</f>
        <v>0</v>
      </c>
    </row>
    <row r="5" spans="1:5" ht="22.5" x14ac:dyDescent="0.25">
      <c r="E5" s="6">
        <f xml:space="preserve"> SUM(Round29[[#This Row],[امتیاز نتیجه]:[امتیاز پاس گل]])</f>
        <v>0</v>
      </c>
    </row>
    <row r="6" spans="1:5" ht="22.5" x14ac:dyDescent="0.2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SUM(Round30[[#This Row],[امتیاز نتیجه]:[امتیاز پاس گل]])</f>
        <v>0</v>
      </c>
    </row>
    <row r="3" spans="1:5" ht="22.5" x14ac:dyDescent="0.25">
      <c r="E3" s="6">
        <f xml:space="preserve"> SUM(Round30[[#This Row],[امتیاز نتیجه]:[امتیاز پاس گل]])</f>
        <v>0</v>
      </c>
    </row>
    <row r="4" spans="1:5" ht="22.5" x14ac:dyDescent="0.25">
      <c r="E4" s="6">
        <f xml:space="preserve"> SUM(Round30[[#This Row],[امتیاز نتیجه]:[امتیاز پاس گل]])</f>
        <v>0</v>
      </c>
    </row>
    <row r="5" spans="1:5" ht="22.5" x14ac:dyDescent="0.25">
      <c r="E5" s="6">
        <f xml:space="preserve"> SUM(Round30[[#This Row],[امتیاز نتیجه]:[امتیاز پاس گل]])</f>
        <v>0</v>
      </c>
    </row>
    <row r="6" spans="1:5" ht="22.5" x14ac:dyDescent="0.2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SUM(Round31[[#This Row],[امتیاز نتیجه]:[امتیاز پاس گل]])</f>
        <v>0</v>
      </c>
    </row>
    <row r="3" spans="1:5" ht="22.5" x14ac:dyDescent="0.25">
      <c r="E3" s="6">
        <f xml:space="preserve"> SUM(Round31[[#This Row],[امتیاز نتیجه]:[امتیاز پاس گل]])</f>
        <v>0</v>
      </c>
    </row>
    <row r="4" spans="1:5" ht="22.5" x14ac:dyDescent="0.25">
      <c r="E4" s="6">
        <f xml:space="preserve"> SUM(Round31[[#This Row],[امتیاز نتیجه]:[امتیاز پاس گل]])</f>
        <v>0</v>
      </c>
    </row>
    <row r="5" spans="1:5" ht="22.5" x14ac:dyDescent="0.25">
      <c r="E5" s="6">
        <f xml:space="preserve"> SUM(Round31[[#This Row],[امتیاز نتیجه]:[امتیاز پاس گل]])</f>
        <v>0</v>
      </c>
    </row>
    <row r="6" spans="1:5" ht="22.5" x14ac:dyDescent="0.2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SUM(Round32[[#This Row],[امتیاز نتیجه]:[امتیاز پاس گل]])</f>
        <v>0</v>
      </c>
    </row>
    <row r="3" spans="1:5" ht="22.5" x14ac:dyDescent="0.25">
      <c r="E3" s="6">
        <f xml:space="preserve"> SUM(Round32[[#This Row],[امتیاز نتیجه]:[امتیاز پاس گل]])</f>
        <v>0</v>
      </c>
    </row>
    <row r="4" spans="1:5" ht="22.5" x14ac:dyDescent="0.25">
      <c r="E4" s="6">
        <f xml:space="preserve"> SUM(Round32[[#This Row],[امتیاز نتیجه]:[امتیاز پاس گل]])</f>
        <v>0</v>
      </c>
    </row>
    <row r="5" spans="1:5" ht="22.5" x14ac:dyDescent="0.25">
      <c r="E5" s="6">
        <f xml:space="preserve"> SUM(Round32[[#This Row],[امتیاز نتیجه]:[امتیاز پاس گل]])</f>
        <v>0</v>
      </c>
    </row>
    <row r="6" spans="1:5" ht="22.5" x14ac:dyDescent="0.2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SUM(Round33[[#This Row],[امتیاز نتیجه]:[امتیاز پاس گل]])</f>
        <v>0</v>
      </c>
    </row>
    <row r="3" spans="1:5" ht="22.5" x14ac:dyDescent="0.25">
      <c r="E3" s="6">
        <f xml:space="preserve"> SUM(Round33[[#This Row],[امتیاز نتیجه]:[امتیاز پاس گل]])</f>
        <v>0</v>
      </c>
    </row>
    <row r="4" spans="1:5" ht="22.5" x14ac:dyDescent="0.25">
      <c r="E4" s="6">
        <f xml:space="preserve"> SUM(Round33[[#This Row],[امتیاز نتیجه]:[امتیاز پاس گل]])</f>
        <v>0</v>
      </c>
    </row>
    <row r="5" spans="1:5" ht="22.5" x14ac:dyDescent="0.25">
      <c r="E5" s="6">
        <f xml:space="preserve"> SUM(Round33[[#This Row],[امتیاز نتیجه]:[امتیاز پاس گل]])</f>
        <v>0</v>
      </c>
    </row>
    <row r="6" spans="1:5" ht="22.5" x14ac:dyDescent="0.2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SUM(Round34[[#This Row],[امتیاز نتیجه]:[امتیاز پاس گل]])</f>
        <v>0</v>
      </c>
    </row>
    <row r="3" spans="1:5" ht="22.5" x14ac:dyDescent="0.25">
      <c r="E3" s="6">
        <f xml:space="preserve"> SUM(Round34[[#This Row],[امتیاز نتیجه]:[امتیاز پاس گل]])</f>
        <v>0</v>
      </c>
    </row>
    <row r="4" spans="1:5" ht="22.5" x14ac:dyDescent="0.25">
      <c r="E4" s="6">
        <f xml:space="preserve"> SUM(Round34[[#This Row],[امتیاز نتیجه]:[امتیاز پاس گل]])</f>
        <v>0</v>
      </c>
    </row>
    <row r="5" spans="1:5" ht="22.5" x14ac:dyDescent="0.25">
      <c r="E5" s="6">
        <f xml:space="preserve"> SUM(Round34[[#This Row],[امتیاز نتیجه]:[امتیاز پاس گل]])</f>
        <v>0</v>
      </c>
    </row>
    <row r="6" spans="1:5" ht="22.5" x14ac:dyDescent="0.2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SUM(Round35[[#This Row],[امتیاز نتیجه]:[امتیاز پاس گل]])</f>
        <v>0</v>
      </c>
    </row>
    <row r="3" spans="1:5" ht="22.5" x14ac:dyDescent="0.25">
      <c r="E3" s="6">
        <f xml:space="preserve"> SUM(Round35[[#This Row],[امتیاز نتیجه]:[امتیاز پاس گل]])</f>
        <v>0</v>
      </c>
    </row>
    <row r="4" spans="1:5" ht="22.5" x14ac:dyDescent="0.25">
      <c r="E4" s="6">
        <f xml:space="preserve"> SUM(Round35[[#This Row],[امتیاز نتیجه]:[امتیاز پاس گل]])</f>
        <v>0</v>
      </c>
    </row>
    <row r="5" spans="1:5" ht="22.5" x14ac:dyDescent="0.25">
      <c r="E5" s="6">
        <f xml:space="preserve"> SUM(Round35[[#This Row],[امتیاز نتیجه]:[امتیاز پاس گل]])</f>
        <v>0</v>
      </c>
    </row>
    <row r="6" spans="1:5" ht="22.5" x14ac:dyDescent="0.2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SUM(Round36[[#This Row],[امتیاز نتیجه]:[امتیاز پاس گل]])</f>
        <v>0</v>
      </c>
    </row>
    <row r="3" spans="1:5" ht="22.5" x14ac:dyDescent="0.25">
      <c r="E3" s="6">
        <f xml:space="preserve"> SUM(Round36[[#This Row],[امتیاز نتیجه]:[امتیاز پاس گل]])</f>
        <v>0</v>
      </c>
    </row>
    <row r="4" spans="1:5" ht="22.5" x14ac:dyDescent="0.25">
      <c r="E4" s="6">
        <f xml:space="preserve"> SUM(Round36[[#This Row],[امتیاز نتیجه]:[امتیاز پاس گل]])</f>
        <v>0</v>
      </c>
    </row>
    <row r="5" spans="1:5" ht="22.5" x14ac:dyDescent="0.25">
      <c r="E5" s="6">
        <f xml:space="preserve"> SUM(Round36[[#This Row],[امتیاز نتیجه]:[امتیاز پاس گل]])</f>
        <v>0</v>
      </c>
    </row>
    <row r="6" spans="1:5" ht="22.5" x14ac:dyDescent="0.2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SUM(Round37[[#This Row],[امتیاز نتیجه]:[امتیاز پاس گل]])</f>
        <v>0</v>
      </c>
    </row>
    <row r="3" spans="1:5" ht="22.5" x14ac:dyDescent="0.25">
      <c r="E3" s="6">
        <f xml:space="preserve"> SUM(Round37[[#This Row],[امتیاز نتیجه]:[امتیاز پاس گل]])</f>
        <v>0</v>
      </c>
    </row>
    <row r="4" spans="1:5" ht="22.5" x14ac:dyDescent="0.25">
      <c r="E4" s="6">
        <f xml:space="preserve"> SUM(Round37[[#This Row],[امتیاز نتیجه]:[امتیاز پاس گل]])</f>
        <v>0</v>
      </c>
    </row>
    <row r="5" spans="1:5" ht="22.5" x14ac:dyDescent="0.25">
      <c r="E5" s="6">
        <f xml:space="preserve"> SUM(Round37[[#This Row],[امتیاز نتیجه]:[امتیاز پاس گل]])</f>
        <v>0</v>
      </c>
    </row>
    <row r="6" spans="1:5" ht="22.5" x14ac:dyDescent="0.2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SUM(Round38[[#This Row],[امتیاز نتیجه]:[امتیاز پاس گل]])</f>
        <v>0</v>
      </c>
    </row>
    <row r="3" spans="1:5" ht="22.5" x14ac:dyDescent="0.25">
      <c r="E3" s="6">
        <f xml:space="preserve"> SUM(Round38[[#This Row],[امتیاز نتیجه]:[امتیاز پاس گل]])</f>
        <v>0</v>
      </c>
    </row>
    <row r="4" spans="1:5" ht="22.5" x14ac:dyDescent="0.25">
      <c r="E4" s="6">
        <f xml:space="preserve"> SUM(Round38[[#This Row],[امتیاز نتیجه]:[امتیاز پاس گل]])</f>
        <v>0</v>
      </c>
    </row>
    <row r="5" spans="1:5" ht="22.5" x14ac:dyDescent="0.25">
      <c r="E5" s="6">
        <f xml:space="preserve"> SUM(Round38[[#This Row],[امتیاز نتیجه]:[امتیاز پاس گل]])</f>
        <v>0</v>
      </c>
    </row>
    <row r="6" spans="1:5" ht="22.5" x14ac:dyDescent="0.2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J7" sqref="J7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 x14ac:dyDescent="0.2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 x14ac:dyDescent="0.2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 x14ac:dyDescent="0.2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 x14ac:dyDescent="0.2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 x14ac:dyDescent="0.2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 x14ac:dyDescent="0.2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 x14ac:dyDescent="0.2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 x14ac:dyDescent="0.2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 x14ac:dyDescent="0.2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 x14ac:dyDescent="0.2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 x14ac:dyDescent="0.2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 x14ac:dyDescent="0.2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 x14ac:dyDescent="0.2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 x14ac:dyDescent="0.2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 x14ac:dyDescent="0.2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 x14ac:dyDescent="0.2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 x14ac:dyDescent="0.2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 x14ac:dyDescent="0.2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 x14ac:dyDescent="0.2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 x14ac:dyDescent="0.2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 x14ac:dyDescent="0.2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 x14ac:dyDescent="0.2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 x14ac:dyDescent="0.2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 x14ac:dyDescent="0.2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 x14ac:dyDescent="0.2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 x14ac:dyDescent="0.2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 x14ac:dyDescent="0.2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 x14ac:dyDescent="0.2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 x14ac:dyDescent="0.2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 x14ac:dyDescent="0.2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 x14ac:dyDescent="0.2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 x14ac:dyDescent="0.2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 x14ac:dyDescent="0.2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 x14ac:dyDescent="0.2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 x14ac:dyDescent="0.2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 x14ac:dyDescent="0.2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 x14ac:dyDescent="0.2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 x14ac:dyDescent="0.2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 x14ac:dyDescent="0.2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 x14ac:dyDescent="0.2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 x14ac:dyDescent="0.2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 x14ac:dyDescent="0.2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 x14ac:dyDescent="0.2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 x14ac:dyDescent="0.2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 x14ac:dyDescent="0.2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 x14ac:dyDescent="0.2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 x14ac:dyDescent="0.2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 x14ac:dyDescent="0.2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 x14ac:dyDescent="0.2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 x14ac:dyDescent="0.2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 x14ac:dyDescent="0.2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 x14ac:dyDescent="0.2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 x14ac:dyDescent="0.2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 x14ac:dyDescent="0.2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 x14ac:dyDescent="0.2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 x14ac:dyDescent="0.2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SUM(Round39[[#This Row],[امتیاز نتیجه]:[امتیاز پاس گل]])</f>
        <v>0</v>
      </c>
    </row>
    <row r="3" spans="1:5" ht="22.5" x14ac:dyDescent="0.25">
      <c r="E3" s="6">
        <f xml:space="preserve"> SUM(Round39[[#This Row],[امتیاز نتیجه]:[امتیاز پاس گل]])</f>
        <v>0</v>
      </c>
    </row>
    <row r="4" spans="1:5" ht="22.5" x14ac:dyDescent="0.25">
      <c r="E4" s="6">
        <f xml:space="preserve"> SUM(Round39[[#This Row],[امتیاز نتیجه]:[امتیاز پاس گل]])</f>
        <v>0</v>
      </c>
    </row>
    <row r="5" spans="1:5" ht="22.5" x14ac:dyDescent="0.25">
      <c r="E5" s="6">
        <f xml:space="preserve"> SUM(Round39[[#This Row],[امتیاز نتیجه]:[امتیاز پاس گل]])</f>
        <v>0</v>
      </c>
    </row>
    <row r="6" spans="1:5" ht="22.5" x14ac:dyDescent="0.2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SUM(Round40[[#This Row],[امتیاز نتیجه]:[امتیاز پاس گل]])</f>
        <v>0</v>
      </c>
    </row>
    <row r="3" spans="1:5" ht="22.5" x14ac:dyDescent="0.25">
      <c r="E3" s="6">
        <f xml:space="preserve"> SUM(Round40[[#This Row],[امتیاز نتیجه]:[امتیاز پاس گل]])</f>
        <v>0</v>
      </c>
    </row>
    <row r="4" spans="1:5" ht="22.5" x14ac:dyDescent="0.25">
      <c r="E4" s="6">
        <f xml:space="preserve"> SUM(Round40[[#This Row],[امتیاز نتیجه]:[امتیاز پاس گل]])</f>
        <v>0</v>
      </c>
    </row>
    <row r="5" spans="1:5" ht="22.5" x14ac:dyDescent="0.25">
      <c r="E5" s="6">
        <f xml:space="preserve"> SUM(Round40[[#This Row],[امتیاز نتیجه]:[امتیاز پاس گل]])</f>
        <v>0</v>
      </c>
    </row>
    <row r="6" spans="1:5" ht="22.5" x14ac:dyDescent="0.2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SUM(Round41[[#This Row],[امتیاز نتیجه]:[امتیاز پاس گل]])</f>
        <v>0</v>
      </c>
    </row>
    <row r="3" spans="1:5" ht="22.5" x14ac:dyDescent="0.25">
      <c r="E3" s="6">
        <f xml:space="preserve"> SUM(Round41[[#This Row],[امتیاز نتیجه]:[امتیاز پاس گل]])</f>
        <v>0</v>
      </c>
    </row>
    <row r="4" spans="1:5" ht="22.5" x14ac:dyDescent="0.25">
      <c r="E4" s="6">
        <f xml:space="preserve"> SUM(Round41[[#This Row],[امتیاز نتیجه]:[امتیاز پاس گل]])</f>
        <v>0</v>
      </c>
    </row>
    <row r="5" spans="1:5" ht="22.5" x14ac:dyDescent="0.25">
      <c r="E5" s="6">
        <f xml:space="preserve"> SUM(Round41[[#This Row],[امتیاز نتیجه]:[امتیاز پاس گل]])</f>
        <v>0</v>
      </c>
    </row>
    <row r="6" spans="1:5" ht="22.5" x14ac:dyDescent="0.2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SUM(Round42[[#This Row],[امتیاز نتیجه]:[امتیاز پاس گل]])</f>
        <v>0</v>
      </c>
    </row>
    <row r="3" spans="1:5" ht="22.5" x14ac:dyDescent="0.25">
      <c r="E3" s="6">
        <f xml:space="preserve"> SUM(Round42[[#This Row],[امتیاز نتیجه]:[امتیاز پاس گل]])</f>
        <v>0</v>
      </c>
    </row>
    <row r="4" spans="1:5" ht="22.5" x14ac:dyDescent="0.25">
      <c r="E4" s="6">
        <f xml:space="preserve"> SUM(Round42[[#This Row],[امتیاز نتیجه]:[امتیاز پاس گل]])</f>
        <v>0</v>
      </c>
    </row>
    <row r="5" spans="1:5" ht="22.5" x14ac:dyDescent="0.25">
      <c r="E5" s="6">
        <f xml:space="preserve"> SUM(Round42[[#This Row],[امتیاز نتیجه]:[امتیاز پاس گل]])</f>
        <v>0</v>
      </c>
    </row>
    <row r="6" spans="1:5" ht="22.5" x14ac:dyDescent="0.2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SUM(Round43[[#This Row],[امتیاز نتیجه]:[امتیاز پاس گل]])</f>
        <v>0</v>
      </c>
    </row>
    <row r="3" spans="1:5" ht="22.5" x14ac:dyDescent="0.25">
      <c r="E3" s="6">
        <f xml:space="preserve"> SUM(Round43[[#This Row],[امتیاز نتیجه]:[امتیاز پاس گل]])</f>
        <v>0</v>
      </c>
    </row>
    <row r="4" spans="1:5" ht="22.5" x14ac:dyDescent="0.25">
      <c r="E4" s="6">
        <f xml:space="preserve"> SUM(Round43[[#This Row],[امتیاز نتیجه]:[امتیاز پاس گل]])</f>
        <v>0</v>
      </c>
    </row>
    <row r="5" spans="1:5" ht="22.5" x14ac:dyDescent="0.25">
      <c r="E5" s="6">
        <f xml:space="preserve"> SUM(Round43[[#This Row],[امتیاز نتیجه]:[امتیاز پاس گل]])</f>
        <v>0</v>
      </c>
    </row>
    <row r="6" spans="1:5" ht="22.5" x14ac:dyDescent="0.2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SUM(Round44[[#This Row],[امتیاز نتیجه]:[امتیاز پاس گل]])</f>
        <v>0</v>
      </c>
    </row>
    <row r="3" spans="1:5" ht="22.5" x14ac:dyDescent="0.25">
      <c r="E3" s="6">
        <f xml:space="preserve"> SUM(Round44[[#This Row],[امتیاز نتیجه]:[امتیاز پاس گل]])</f>
        <v>0</v>
      </c>
    </row>
    <row r="4" spans="1:5" ht="22.5" x14ac:dyDescent="0.25">
      <c r="E4" s="6">
        <f xml:space="preserve"> SUM(Round44[[#This Row],[امتیاز نتیجه]:[امتیاز پاس گل]])</f>
        <v>0</v>
      </c>
    </row>
    <row r="5" spans="1:5" ht="22.5" x14ac:dyDescent="0.25">
      <c r="E5" s="6">
        <f xml:space="preserve"> SUM(Round44[[#This Row],[امتیاز نتیجه]:[امتیاز پاس گل]])</f>
        <v>0</v>
      </c>
    </row>
    <row r="6" spans="1:5" ht="22.5" x14ac:dyDescent="0.2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SUM(Round45[[#This Row],[امتیاز نتیجه]:[امتیاز پاس گل]])</f>
        <v>0</v>
      </c>
    </row>
    <row r="3" spans="1:5" ht="22.5" x14ac:dyDescent="0.25">
      <c r="E3" s="6">
        <f xml:space="preserve"> SUM(Round45[[#This Row],[امتیاز نتیجه]:[امتیاز پاس گل]])</f>
        <v>0</v>
      </c>
    </row>
    <row r="4" spans="1:5" ht="22.5" x14ac:dyDescent="0.25">
      <c r="E4" s="6">
        <f xml:space="preserve"> SUM(Round45[[#This Row],[امتیاز نتیجه]:[امتیاز پاس گل]])</f>
        <v>0</v>
      </c>
    </row>
    <row r="5" spans="1:5" ht="22.5" x14ac:dyDescent="0.25">
      <c r="E5" s="6">
        <f xml:space="preserve"> SUM(Round45[[#This Row],[امتیاز نتیجه]:[امتیاز پاس گل]])</f>
        <v>0</v>
      </c>
    </row>
    <row r="6" spans="1:5" ht="22.5" x14ac:dyDescent="0.2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SUM(Round46[[#This Row],[امتیاز نتیجه]:[امتیاز پاس گل]])</f>
        <v>0</v>
      </c>
    </row>
    <row r="3" spans="1:5" ht="22.5" x14ac:dyDescent="0.25">
      <c r="E3" s="6">
        <f xml:space="preserve"> SUM(Round46[[#This Row],[امتیاز نتیجه]:[امتیاز پاس گل]])</f>
        <v>0</v>
      </c>
    </row>
    <row r="4" spans="1:5" ht="22.5" x14ac:dyDescent="0.25">
      <c r="E4" s="6">
        <f xml:space="preserve"> SUM(Round46[[#This Row],[امتیاز نتیجه]:[امتیاز پاس گل]])</f>
        <v>0</v>
      </c>
    </row>
    <row r="5" spans="1:5" ht="22.5" x14ac:dyDescent="0.25">
      <c r="E5" s="6">
        <f xml:space="preserve"> SUM(Round46[[#This Row],[امتیاز نتیجه]:[امتیاز پاس گل]])</f>
        <v>0</v>
      </c>
    </row>
    <row r="6" spans="1:5" ht="22.5" x14ac:dyDescent="0.2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SUM(Round47[[#This Row],[امتیاز نتیجه]:[امتیاز پاس گل]])</f>
        <v>0</v>
      </c>
    </row>
    <row r="3" spans="1:5" ht="22.5" x14ac:dyDescent="0.25">
      <c r="E3" s="6">
        <f xml:space="preserve"> SUM(Round47[[#This Row],[امتیاز نتیجه]:[امتیاز پاس گل]])</f>
        <v>0</v>
      </c>
    </row>
    <row r="4" spans="1:5" ht="22.5" x14ac:dyDescent="0.25">
      <c r="E4" s="6">
        <f xml:space="preserve"> SUM(Round47[[#This Row],[امتیاز نتیجه]:[امتیاز پاس گل]])</f>
        <v>0</v>
      </c>
    </row>
    <row r="5" spans="1:5" ht="22.5" x14ac:dyDescent="0.25">
      <c r="E5" s="6">
        <f xml:space="preserve"> SUM(Round47[[#This Row],[امتیاز نتیجه]:[امتیاز پاس گل]])</f>
        <v>0</v>
      </c>
    </row>
    <row r="6" spans="1:5" ht="22.5" x14ac:dyDescent="0.2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SUM(Round48[[#This Row],[امتیاز نتیجه]:[امتیاز پاس گل]])</f>
        <v>0</v>
      </c>
    </row>
    <row r="3" spans="1:5" ht="22.5" x14ac:dyDescent="0.25">
      <c r="E3" s="6">
        <f xml:space="preserve"> SUM(Round48[[#This Row],[امتیاز نتیجه]:[امتیاز پاس گل]])</f>
        <v>0</v>
      </c>
    </row>
    <row r="4" spans="1:5" ht="22.5" x14ac:dyDescent="0.25">
      <c r="E4" s="6">
        <f xml:space="preserve"> SUM(Round48[[#This Row],[امتیاز نتیجه]:[امتیاز پاس گل]])</f>
        <v>0</v>
      </c>
    </row>
    <row r="5" spans="1:5" ht="22.5" x14ac:dyDescent="0.25">
      <c r="E5" s="6">
        <f xml:space="preserve"> SUM(Round48[[#This Row],[امتیاز نتیجه]:[امتیاز پاس گل]])</f>
        <v>0</v>
      </c>
    </row>
    <row r="6" spans="1:5" ht="22.5" x14ac:dyDescent="0.2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D3" sqref="D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SUM(Round04[[#This Row],[امتیاز نتیجه]:[امتیاز پاس گل]])</f>
        <v>0</v>
      </c>
    </row>
    <row r="3" spans="1:5" ht="22.5" x14ac:dyDescent="0.25">
      <c r="E3" s="6">
        <f xml:space="preserve"> SUM(Round04[[#This Row],[امتیاز نتیجه]:[امتیاز پاس گل]])</f>
        <v>0</v>
      </c>
    </row>
    <row r="4" spans="1:5" ht="22.5" x14ac:dyDescent="0.25">
      <c r="E4" s="6">
        <f xml:space="preserve"> SUM(Round04[[#This Row],[امتیاز نتیجه]:[امتیاز پاس گل]])</f>
        <v>0</v>
      </c>
    </row>
    <row r="5" spans="1:5" ht="22.5" x14ac:dyDescent="0.25">
      <c r="E5" s="6">
        <f xml:space="preserve"> SUM(Round04[[#This Row],[امتیاز نتیجه]:[امتیاز پاس گل]])</f>
        <v>0</v>
      </c>
    </row>
    <row r="6" spans="1:5" ht="22.5" x14ac:dyDescent="0.25">
      <c r="E6" s="6">
        <f xml:space="preserve"> SUM(Round04[[#This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SUM(Round49[[#This Row],[امتیاز نتیجه]:[امتیاز پاس گل]])</f>
        <v>0</v>
      </c>
    </row>
    <row r="3" spans="1:5" ht="22.5" x14ac:dyDescent="0.25">
      <c r="E3" s="6">
        <f xml:space="preserve"> SUM(Round49[[#This Row],[امتیاز نتیجه]:[امتیاز پاس گل]])</f>
        <v>0</v>
      </c>
    </row>
    <row r="4" spans="1:5" ht="22.5" x14ac:dyDescent="0.25">
      <c r="E4" s="6">
        <f xml:space="preserve"> SUM(Round49[[#This Row],[امتیاز نتیجه]:[امتیاز پاس گل]])</f>
        <v>0</v>
      </c>
    </row>
    <row r="5" spans="1:5" ht="22.5" x14ac:dyDescent="0.25">
      <c r="E5" s="6">
        <f xml:space="preserve"> SUM(Round49[[#This Row],[امتیاز نتیجه]:[امتیاز پاس گل]])</f>
        <v>0</v>
      </c>
    </row>
    <row r="6" spans="1:5" ht="22.5" x14ac:dyDescent="0.2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SUM(Round50[[#This Row],[امتیاز نتیجه]:[امتیاز پاس گل]])</f>
        <v>0</v>
      </c>
    </row>
    <row r="3" spans="1:5" ht="22.5" x14ac:dyDescent="0.25">
      <c r="E3" s="6">
        <f xml:space="preserve"> SUM(Round50[[#This Row],[امتیاز نتیجه]:[امتیاز پاس گل]])</f>
        <v>0</v>
      </c>
    </row>
    <row r="4" spans="1:5" ht="22.5" x14ac:dyDescent="0.25">
      <c r="E4" s="6">
        <f xml:space="preserve"> SUM(Round50[[#This Row],[امتیاز نتیجه]:[امتیاز پاس گل]])</f>
        <v>0</v>
      </c>
    </row>
    <row r="5" spans="1:5" ht="22.5" x14ac:dyDescent="0.25">
      <c r="E5" s="6">
        <f xml:space="preserve"> SUM(Round50[[#This Row],[امتیاز نتیجه]:[امتیاز پاس گل]])</f>
        <v>0</v>
      </c>
    </row>
    <row r="6" spans="1:5" ht="22.5" x14ac:dyDescent="0.2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SUM(Round51[[#This Row],[امتیاز نتیجه]:[امتیاز پاس گل]])</f>
        <v>0</v>
      </c>
    </row>
    <row r="3" spans="1:5" ht="22.5" x14ac:dyDescent="0.25">
      <c r="E3" s="6">
        <f xml:space="preserve"> SUM(Round51[[#This Row],[امتیاز نتیجه]:[امتیاز پاس گل]])</f>
        <v>0</v>
      </c>
    </row>
    <row r="4" spans="1:5" ht="22.5" x14ac:dyDescent="0.25">
      <c r="E4" s="6">
        <f xml:space="preserve"> SUM(Round51[[#This Row],[امتیاز نتیجه]:[امتیاز پاس گل]])</f>
        <v>0</v>
      </c>
    </row>
    <row r="5" spans="1:5" ht="22.5" x14ac:dyDescent="0.25">
      <c r="E5" s="6">
        <f xml:space="preserve"> SUM(Round51[[#This Row],[امتیاز نتیجه]:[امتیاز پاس گل]])</f>
        <v>0</v>
      </c>
    </row>
    <row r="6" spans="1:5" ht="22.5" x14ac:dyDescent="0.2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SUM(Round52[[#This Row],[امتیاز نتیجه]:[امتیاز پاس گل]])</f>
        <v>0</v>
      </c>
    </row>
    <row r="3" spans="1:5" ht="22.5" x14ac:dyDescent="0.25">
      <c r="E3" s="6">
        <f xml:space="preserve"> SUM(Round52[[#This Row],[امتیاز نتیجه]:[امتیاز پاس گل]])</f>
        <v>0</v>
      </c>
    </row>
    <row r="4" spans="1:5" ht="22.5" x14ac:dyDescent="0.25">
      <c r="E4" s="6">
        <f xml:space="preserve"> SUM(Round52[[#This Row],[امتیاز نتیجه]:[امتیاز پاس گل]])</f>
        <v>0</v>
      </c>
    </row>
    <row r="5" spans="1:5" ht="22.5" x14ac:dyDescent="0.25">
      <c r="E5" s="6">
        <f xml:space="preserve"> SUM(Round52[[#This Row],[امتیاز نتیجه]:[امتیاز پاس گل]])</f>
        <v>0</v>
      </c>
    </row>
    <row r="6" spans="1:5" ht="22.5" x14ac:dyDescent="0.2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SUM(Round53[[#This Row],[امتیاز نتیجه]:[امتیاز پاس گل]])</f>
        <v>0</v>
      </c>
    </row>
    <row r="3" spans="1:5" ht="22.5" x14ac:dyDescent="0.25">
      <c r="E3" s="6">
        <f xml:space="preserve"> SUM(Round53[[#This Row],[امتیاز نتیجه]:[امتیاز پاس گل]])</f>
        <v>0</v>
      </c>
    </row>
    <row r="4" spans="1:5" ht="22.5" x14ac:dyDescent="0.25">
      <c r="E4" s="6">
        <f xml:space="preserve"> SUM(Round53[[#This Row],[امتیاز نتیجه]:[امتیاز پاس گل]])</f>
        <v>0</v>
      </c>
    </row>
    <row r="5" spans="1:5" ht="22.5" x14ac:dyDescent="0.25">
      <c r="E5" s="6">
        <f xml:space="preserve"> SUM(Round53[[#This Row],[امتیاز نتیجه]:[امتیاز پاس گل]])</f>
        <v>0</v>
      </c>
    </row>
    <row r="6" spans="1:5" ht="22.5" x14ac:dyDescent="0.2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SUM(Round54[[#This Row],[امتیاز نتیجه]:[امتیاز پاس گل]])</f>
        <v>0</v>
      </c>
    </row>
    <row r="3" spans="1:5" ht="22.5" x14ac:dyDescent="0.25">
      <c r="E3" s="6">
        <f xml:space="preserve"> SUM(Round54[[#This Row],[امتیاز نتیجه]:[امتیاز پاس گل]])</f>
        <v>0</v>
      </c>
    </row>
    <row r="4" spans="1:5" ht="22.5" x14ac:dyDescent="0.25">
      <c r="E4" s="6">
        <f xml:space="preserve"> SUM(Round54[[#This Row],[امتیاز نتیجه]:[امتیاز پاس گل]])</f>
        <v>0</v>
      </c>
    </row>
    <row r="5" spans="1:5" ht="22.5" x14ac:dyDescent="0.25">
      <c r="E5" s="6">
        <f xml:space="preserve"> SUM(Round54[[#This Row],[امتیاز نتیجه]:[امتیاز پاس گل]])</f>
        <v>0</v>
      </c>
    </row>
    <row r="6" spans="1:5" ht="22.5" x14ac:dyDescent="0.2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SUM(Round55[[#This Row],[امتیاز نتیجه]:[امتیاز پاس گل]])</f>
        <v>0</v>
      </c>
    </row>
    <row r="3" spans="1:5" ht="22.5" x14ac:dyDescent="0.25">
      <c r="E3" s="6">
        <f xml:space="preserve"> SUM(Round55[[#This Row],[امتیاز نتیجه]:[امتیاز پاس گل]])</f>
        <v>0</v>
      </c>
    </row>
    <row r="4" spans="1:5" ht="22.5" x14ac:dyDescent="0.25">
      <c r="E4" s="6">
        <f xml:space="preserve"> SUM(Round55[[#This Row],[امتیاز نتیجه]:[امتیاز پاس گل]])</f>
        <v>0</v>
      </c>
    </row>
    <row r="5" spans="1:5" ht="22.5" x14ac:dyDescent="0.25">
      <c r="E5" s="6">
        <f xml:space="preserve"> SUM(Round55[[#This Row],[امتیاز نتیجه]:[امتیاز پاس گل]])</f>
        <v>0</v>
      </c>
    </row>
    <row r="6" spans="1:5" ht="22.5" x14ac:dyDescent="0.2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SUM(Round56[[#This Row],[امتیاز نتیجه]:[امتیاز پاس گل]])</f>
        <v>0</v>
      </c>
    </row>
    <row r="3" spans="1:5" ht="22.5" x14ac:dyDescent="0.25">
      <c r="E3" s="6">
        <f xml:space="preserve"> SUM(Round56[[#This Row],[امتیاز نتیجه]:[امتیاز پاس گل]])</f>
        <v>0</v>
      </c>
    </row>
    <row r="4" spans="1:5" ht="22.5" x14ac:dyDescent="0.25">
      <c r="E4" s="6">
        <f xml:space="preserve"> SUM(Round56[[#This Row],[امتیاز نتیجه]:[امتیاز پاس گل]])</f>
        <v>0</v>
      </c>
    </row>
    <row r="5" spans="1:5" ht="22.5" x14ac:dyDescent="0.25">
      <c r="E5" s="6">
        <f xml:space="preserve"> SUM(Round56[[#This Row],[امتیاز نتیجه]:[امتیاز پاس گل]])</f>
        <v>0</v>
      </c>
    </row>
    <row r="6" spans="1:5" ht="22.5" x14ac:dyDescent="0.2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SUM(Round57[[#This Row],[امتیاز نتیجه]:[امتیاز پاس گل]])</f>
        <v>0</v>
      </c>
    </row>
    <row r="3" spans="1:5" ht="22.5" x14ac:dyDescent="0.25">
      <c r="E3" s="6">
        <f xml:space="preserve"> SUM(Round57[[#This Row],[امتیاز نتیجه]:[امتیاز پاس گل]])</f>
        <v>0</v>
      </c>
    </row>
    <row r="4" spans="1:5" ht="22.5" x14ac:dyDescent="0.25">
      <c r="E4" s="6">
        <f xml:space="preserve"> SUM(Round57[[#This Row],[امتیاز نتیجه]:[امتیاز پاس گل]])</f>
        <v>0</v>
      </c>
    </row>
    <row r="5" spans="1:5" ht="22.5" x14ac:dyDescent="0.25">
      <c r="E5" s="6">
        <f xml:space="preserve"> SUM(Round57[[#This Row],[امتیاز نتیجه]:[امتیاز پاس گل]])</f>
        <v>0</v>
      </c>
    </row>
    <row r="6" spans="1:5" ht="22.5" x14ac:dyDescent="0.2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SUM(Round58[[#This Row],[امتیاز نتیجه]:[امتیاز پاس گل]])</f>
        <v>0</v>
      </c>
    </row>
    <row r="3" spans="1:5" ht="22.5" x14ac:dyDescent="0.25">
      <c r="E3" s="6">
        <f xml:space="preserve"> SUM(Round58[[#This Row],[امتیاز نتیجه]:[امتیاز پاس گل]])</f>
        <v>0</v>
      </c>
    </row>
    <row r="4" spans="1:5" ht="22.5" x14ac:dyDescent="0.25">
      <c r="E4" s="6">
        <f xml:space="preserve"> SUM(Round58[[#This Row],[امتیاز نتیجه]:[امتیاز پاس گل]])</f>
        <v>0</v>
      </c>
    </row>
    <row r="5" spans="1:5" ht="22.5" x14ac:dyDescent="0.25">
      <c r="E5" s="6">
        <f xml:space="preserve"> SUM(Round58[[#This Row],[امتیاز نتیجه]:[امتیاز پاس گل]])</f>
        <v>0</v>
      </c>
    </row>
    <row r="6" spans="1:5" ht="22.5" x14ac:dyDescent="0.2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SUM(Round05[[#This Row],[امتیاز نتیجه]:[امتیاز پاس گل]])</f>
        <v>0</v>
      </c>
    </row>
    <row r="3" spans="1:5" ht="22.5" x14ac:dyDescent="0.25">
      <c r="E3" s="6">
        <f xml:space="preserve"> SUM(Round05[[#This Row],[امتیاز نتیجه]:[امتیاز پاس گل]])</f>
        <v>0</v>
      </c>
    </row>
    <row r="4" spans="1:5" ht="22.5" x14ac:dyDescent="0.25">
      <c r="E4" s="6">
        <f xml:space="preserve"> SUM(Round05[[#This Row],[امتیاز نتیجه]:[امتیاز پاس گل]])</f>
        <v>0</v>
      </c>
    </row>
    <row r="5" spans="1:5" ht="22.5" x14ac:dyDescent="0.25">
      <c r="E5" s="6">
        <f xml:space="preserve"> SUM(Round05[[#This Row],[امتیاز نتیجه]:[امتیاز پاس گل]])</f>
        <v>0</v>
      </c>
    </row>
    <row r="6" spans="1:5" ht="22.5" x14ac:dyDescent="0.25">
      <c r="E6" s="6">
        <f xml:space="preserve"> SUM(Round05[[#This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SUM(Round59[[#This Row],[امتیاز نتیجه]:[امتیاز پاس گل]])</f>
        <v>0</v>
      </c>
    </row>
    <row r="3" spans="1:5" ht="22.5" x14ac:dyDescent="0.25">
      <c r="E3" s="6">
        <f xml:space="preserve"> SUM(Round59[[#This Row],[امتیاز نتیجه]:[امتیاز پاس گل]])</f>
        <v>0</v>
      </c>
    </row>
    <row r="4" spans="1:5" ht="22.5" x14ac:dyDescent="0.25">
      <c r="E4" s="6">
        <f xml:space="preserve"> SUM(Round59[[#This Row],[امتیاز نتیجه]:[امتیاز پاس گل]])</f>
        <v>0</v>
      </c>
    </row>
    <row r="5" spans="1:5" ht="22.5" x14ac:dyDescent="0.25">
      <c r="E5" s="6">
        <f xml:space="preserve"> SUM(Round59[[#This Row],[امتیاز نتیجه]:[امتیاز پاس گل]])</f>
        <v>0</v>
      </c>
    </row>
    <row r="6" spans="1:5" ht="22.5" x14ac:dyDescent="0.2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SUM(Round60[[#This Row],[امتیاز نتیجه]:[امتیاز پاس گل]])</f>
        <v>0</v>
      </c>
    </row>
    <row r="3" spans="1:5" ht="22.5" x14ac:dyDescent="0.25">
      <c r="E3" s="6">
        <f xml:space="preserve"> SUM(Round60[[#This Row],[امتیاز نتیجه]:[امتیاز پاس گل]])</f>
        <v>0</v>
      </c>
    </row>
    <row r="4" spans="1:5" ht="22.5" x14ac:dyDescent="0.25">
      <c r="E4" s="6">
        <f xml:space="preserve"> SUM(Round60[[#This Row],[امتیاز نتیجه]:[امتیاز پاس گل]])</f>
        <v>0</v>
      </c>
    </row>
    <row r="5" spans="1:5" ht="22.5" x14ac:dyDescent="0.25">
      <c r="E5" s="6">
        <f xml:space="preserve"> SUM(Round60[[#This Row],[امتیاز نتیجه]:[امتیاز پاس گل]])</f>
        <v>0</v>
      </c>
    </row>
    <row r="6" spans="1:5" ht="22.5" x14ac:dyDescent="0.2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SUM(Round06[[#This Row],[امتیاز نتیجه]:[امتیاز پاس گل]])</f>
        <v>0</v>
      </c>
    </row>
    <row r="3" spans="1:5" ht="22.5" x14ac:dyDescent="0.25">
      <c r="E3" s="6">
        <f xml:space="preserve"> SUM(Round06[[#This Row],[امتیاز نتیجه]:[امتیاز پاس گل]])</f>
        <v>0</v>
      </c>
    </row>
    <row r="4" spans="1:5" ht="22.5" x14ac:dyDescent="0.25">
      <c r="E4" s="6">
        <f xml:space="preserve"> SUM(Round06[[#This Row],[امتیاز نتیجه]:[امتیاز پاس گل]])</f>
        <v>0</v>
      </c>
    </row>
    <row r="5" spans="1:5" ht="22.5" x14ac:dyDescent="0.25">
      <c r="E5" s="6">
        <f xml:space="preserve"> SUM(Round06[[#This Row],[امتیاز نتیجه]:[امتیاز پاس گل]])</f>
        <v>0</v>
      </c>
    </row>
    <row r="6" spans="1:5" ht="22.5" x14ac:dyDescent="0.25">
      <c r="E6" s="6">
        <f xml:space="preserve"> SUM(Round06[[#This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SUM(Round07[[#This Row],[امتیاز نتیجه]:[امتیاز پاس گل]])</f>
        <v>0</v>
      </c>
    </row>
    <row r="3" spans="1:5" ht="22.5" x14ac:dyDescent="0.25">
      <c r="E3" s="6">
        <f xml:space="preserve"> SUM(Round07[[#This Row],[امتیاز نتیجه]:[امتیاز پاس گل]])</f>
        <v>0</v>
      </c>
    </row>
    <row r="4" spans="1:5" ht="22.5" x14ac:dyDescent="0.25">
      <c r="E4" s="6">
        <f xml:space="preserve"> SUM(Round07[[#This Row],[امتیاز نتیجه]:[امتیاز پاس گل]])</f>
        <v>0</v>
      </c>
    </row>
    <row r="5" spans="1:5" ht="22.5" x14ac:dyDescent="0.25">
      <c r="E5" s="6">
        <f xml:space="preserve"> SUM(Round07[[#This Row],[امتیاز نتیجه]:[امتیاز پاس گل]])</f>
        <v>0</v>
      </c>
    </row>
    <row r="6" spans="1:5" ht="22.5" x14ac:dyDescent="0.25">
      <c r="E6" s="6">
        <f xml:space="preserve"> SUM(Round07[[#This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SUM(Round08[[#This Row],[امتیاز نتیجه]:[امتیاز پاس گل]])</f>
        <v>0</v>
      </c>
    </row>
    <row r="3" spans="1:5" ht="22.5" x14ac:dyDescent="0.25">
      <c r="E3" s="6">
        <f xml:space="preserve"> SUM(Round08[[#This Row],[امتیاز نتیجه]:[امتیاز پاس گل]])</f>
        <v>0</v>
      </c>
    </row>
    <row r="4" spans="1:5" ht="22.5" x14ac:dyDescent="0.25">
      <c r="E4" s="6">
        <f xml:space="preserve"> SUM(Round08[[#This Row],[امتیاز نتیجه]:[امتیاز پاس گل]])</f>
        <v>0</v>
      </c>
    </row>
    <row r="5" spans="1:5" ht="22.5" x14ac:dyDescent="0.25">
      <c r="E5" s="6">
        <f xml:space="preserve"> SUM(Round08[[#This Row],[امتیاز نتیجه]:[امتیاز پاس گل]])</f>
        <v>0</v>
      </c>
    </row>
    <row r="6" spans="1:5" ht="22.5" x14ac:dyDescent="0.2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2015-08-19T20:42:38Z</dcterms:modified>
</cp:coreProperties>
</file>